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<sst xmlns="http://schemas.openxmlformats.org/spreadsheetml/2006/main" count="482" uniqueCount="135">
  <si>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</si>
  <si>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</si>
  <si>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</si>
  <si>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</si>
  <si>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</si>
  <si>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</si>
  <si>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</si>
  <si>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</si>
  <si>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</si>
  <si>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</si>
  <si>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</si>
  <si>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</si>
  <si>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</si>
  <si>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</si>
  <si>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</si>
  <si>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</si>
  <si>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</si>
  <si>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</si>
  <si>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</si>
  <si>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</si>
  <si>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</si>
  <si>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</si>
  <si>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</si>
  <si>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</si>
  <si>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</si>
  <si>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</si>
  <si>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</si>
  <si>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</si>
  <si>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</si>
  <si>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</si>
  <si>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</si>
  <si>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</si>
  <si>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</si>
  <si>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</si>
  <si>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</si>
  <si>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</si>
  <si>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</si>
  <si>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</si>
  <si>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</si>
  <si>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</si>
  <si>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</si>
  <si>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</si>
  <si>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</si>
  <si>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</si>
  <si>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</si>
  <si>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</si>
  <si>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</si>
  <si>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</si>
  <si>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</si>
  <si>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</si>
  <si>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</si>
  <si>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</si>
  <si>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</si>
  <si>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</si>
  <si>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</si>
  <si>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</si>
  <si>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</si>
  <si>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</si>
  <si>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</si>
  <si>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</si>
  <si>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</si>
  <si>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</si>
  <si>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</si>
  <si>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</si>
  <si>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</si>
  <si>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</si>
  <si>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</si>
  <si>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</si>
  <si>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</si>
  <si>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</si>
  <si>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</si>
  <si>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</si>
  <si>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</si>
  <si>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</si>
  <si>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</si>
  <si>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</si>
  <si>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</si>
  <si>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</si>
  <si>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</si>
  <si>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</si>
  <si>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</si>
  <si>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</si>
  <si>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</si>
  <si>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</si>
  <si>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</si>
  <si>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</si>
  <si>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</si>
  <si>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</si>
  <si>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</si>
  <si>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</si>
  <si>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</si>
  <si>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</si>
  <si>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</si>
  <si>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</si>
  <si>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</si>
  <si>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</si>
  <si>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</si>
  <si>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</si>
  <si>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</si>
  <si>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</si>
  <si>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</si>
  <si>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</si>
  <si>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</si>
  <si>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</si>
  <si>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</si>
  <si>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</si>
  <si>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</si>
  <si>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</si>
  <si>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</si>
  <si>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</si>
  <si>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</si>
  <si>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</si>
  <si>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</si>
  <si>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</si>
  <si>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</si>
  <si>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</si>
  <si>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</si>
  <si>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</si>
  <si>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</si>
  <si>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</si>
  <si>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</si>
  <si>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</si>
  <si>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</si>
  <si>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</si>
  <si>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</si>
  <si>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</si>
  <si>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</si>
  <si>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</si>
  <si>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</si>
  <si>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</si>
  <si>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</si>
  <si>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2013</t>
  </si>
  <si>
    <t>07.86 - DİYANET İŞLERİ BAŞKANLIĞI</t>
  </si>
  <si>
    <t>07.86</t>
  </si>
  <si>
    <t>OCAK-HAZİRAN GERÇEKLEŞME TOPLAMI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</si>
</sst>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5"/>
      <name val="Trebuchet MS"/>
      <family val="2"/>
    </font>
    <font>
      <b/>
      <sz val="20"/>
      <name val="Trebuchet MS"/>
      <family val="2"/>
    </font>
    <font>
      <b/>
      <sz val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</cellStyleXfs>
  <cellXfs count="69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9" fillId="0" borderId="0" xfId="60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4" fillId="0" borderId="20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3" fontId="14" fillId="0" borderId="13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left" vertical="center"/>
    </xf>
    <xf numFmtId="0" fontId="7" fillId="34" borderId="2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left"/>
    </xf>
    <xf numFmtId="3" fontId="12" fillId="34" borderId="14" xfId="0" applyNumberFormat="1" applyFont="1" applyFill="1" applyBorder="1" applyAlignment="1">
      <alignment/>
    </xf>
    <xf numFmtId="3" fontId="13" fillId="34" borderId="14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tabSelected="1" zoomScalePageLayoutView="0" workbookViewId="0" topLeftCell="G11">
      <selection activeCell="Q23" sqref="Q23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4.75390625" style="16" customWidth="1"/>
    <col min="8" max="8" width="16.75390625" style="16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8.75390625" style="16" customWidth="1"/>
    <col min="15" max="15" width="21.25390625" style="16" hidden="1" customWidth="1"/>
    <col min="16" max="16" width="10.75390625" style="16" hidden="1" customWidth="1"/>
    <col min="17" max="17" width="8.75390625" style="16" customWidth="1"/>
    <col min="18" max="18" width="9.25390625" style="16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75390625" style="16" customWidth="1"/>
    <col min="26" max="26" width="8.875" style="16" customWidth="1"/>
    <col min="27" max="28" width="14.25390625" style="9" hidden="1" customWidth="1"/>
    <col min="29" max="29" width="8.625" style="9" customWidth="1"/>
    <col min="30" max="30" width="8.75390625" style="9" bestFit="1" customWidth="1"/>
    <col min="31" max="31" width="9.625" style="9" customWidth="1"/>
    <col min="32" max="32" width="20.375" style="9" customWidth="1"/>
    <col min="33" max="33" width="7.00390625" style="9" bestFit="1" customWidth="1"/>
    <col min="34" max="35" width="6.25390625" style="9" bestFit="1" customWidth="1"/>
    <col min="36" max="36" width="28.75390625" style="9" customWidth="1"/>
    <col min="37" max="37" width="9.125" style="9" bestFit="1" customWidth="1"/>
    <col min="38" max="16384" width="9.125" style="9" customWidth="1"/>
  </cols>
  <sheetData>
    <row r="1" spans="1:29" ht="12.75" customHeight="1" hidden="1">
      <c r="A1" s="3" t="s">
        <v>0</v>
      </c>
      <c r="B1" s="4" t="s">
        <v>131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133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132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52" t="s">
        <v>7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 t="s">
        <v>1</v>
      </c>
      <c r="Q11" s="52" t="s">
        <v>1</v>
      </c>
      <c r="R11" s="52" t="s">
        <v>1</v>
      </c>
      <c r="S11" s="52" t="s">
        <v>1</v>
      </c>
      <c r="T11" s="52" t="s">
        <v>1</v>
      </c>
      <c r="U11" s="52" t="s">
        <v>1</v>
      </c>
      <c r="V11" s="52" t="s">
        <v>1</v>
      </c>
      <c r="W11" s="52" t="s">
        <v>1</v>
      </c>
      <c r="X11" s="52" t="s">
        <v>1</v>
      </c>
      <c r="Y11" s="52" t="s">
        <v>1</v>
      </c>
      <c r="Z11" s="52" t="s">
        <v>1</v>
      </c>
      <c r="AA11" s="52" t="s">
        <v>1</v>
      </c>
      <c r="AB11" s="52" t="s">
        <v>1</v>
      </c>
      <c r="AC11" s="52" t="s">
        <v>1</v>
      </c>
      <c r="AD11" s="52" t="s">
        <v>1</v>
      </c>
      <c r="AE11" s="52" t="s">
        <v>1</v>
      </c>
      <c r="AF11" s="52" t="s">
        <v>1</v>
      </c>
      <c r="AG11" s="52" t="s">
        <v>1</v>
      </c>
      <c r="AH11" s="52" t="s">
        <v>1</v>
      </c>
      <c r="AI11" s="52" t="s">
        <v>1</v>
      </c>
      <c r="AJ11" s="52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2012</v>
      </c>
      <c r="H14" s="7" t="str">
        <f>ButceYil</f>
        <v>2013</v>
      </c>
      <c r="I14" s="7">
        <f>ButceYil-1</f>
        <v>2012</v>
      </c>
      <c r="J14" s="7" t="str">
        <f>ButceYil</f>
        <v>2013</v>
      </c>
      <c r="K14" s="7">
        <f>ButceYil-1</f>
        <v>2012</v>
      </c>
      <c r="L14" s="7" t="str">
        <f>ButceYil</f>
        <v>2013</v>
      </c>
      <c r="O14" s="7">
        <f>ButceYil-1</f>
        <v>2012</v>
      </c>
      <c r="P14" s="7" t="str">
        <f>ButceYil</f>
        <v>2013</v>
      </c>
      <c r="Q14" s="7">
        <f>ButceYil-1</f>
        <v>2012</v>
      </c>
      <c r="R14" s="7" t="str">
        <f>ButceYil</f>
        <v>2013</v>
      </c>
      <c r="S14" s="7">
        <f>ButceYil-1</f>
        <v>2012</v>
      </c>
      <c r="T14" s="7" t="str">
        <f>ButceYil</f>
        <v>2013</v>
      </c>
      <c r="U14" s="7">
        <f>ButceYil-1</f>
        <v>2012</v>
      </c>
      <c r="V14" s="7" t="str">
        <f>ButceYil</f>
        <v>2013</v>
      </c>
      <c r="W14" s="7">
        <f>ButceYil-1</f>
        <v>2012</v>
      </c>
      <c r="X14" s="7" t="str">
        <f>ButceYil</f>
        <v>2013</v>
      </c>
      <c r="Y14" s="7">
        <f>ButceYil-1</f>
        <v>2012</v>
      </c>
      <c r="Z14" s="7" t="str">
        <f>ButceYil</f>
        <v>2013</v>
      </c>
      <c r="AA14" s="7">
        <f>ButceYil-1</f>
        <v>2012</v>
      </c>
      <c r="AB14" s="7" t="str">
        <f>ButceYil</f>
        <v>2013</v>
      </c>
      <c r="AC14" s="7">
        <f>ButceYil-1</f>
        <v>2012</v>
      </c>
      <c r="AD14" s="7" t="str">
        <f>ButceYil</f>
        <v>2013</v>
      </c>
      <c r="AE14" s="7">
        <f>ButceYil-1</f>
        <v>2012</v>
      </c>
      <c r="AF14" s="7" t="str">
        <f>ButceYil</f>
        <v>2013</v>
      </c>
      <c r="AJ14" s="9" t="str">
        <f>ButceYil</f>
        <v>2013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07.86</v>
      </c>
      <c r="H17" s="16" t="str">
        <f t="shared" si="0"/>
        <v>07.86</v>
      </c>
      <c r="I17" s="16" t="str">
        <f t="shared" si="0"/>
        <v>07.86</v>
      </c>
      <c r="J17" s="16" t="str">
        <f t="shared" si="0"/>
        <v>07.86</v>
      </c>
      <c r="K17" s="16" t="str">
        <f t="shared" si="0"/>
        <v>07.86</v>
      </c>
      <c r="L17" s="16" t="str">
        <f t="shared" si="0"/>
        <v>07.86</v>
      </c>
      <c r="O17" s="16" t="str">
        <f aca="true" t="shared" si="1" ref="O17:AF17">KurKod</f>
        <v>07.86</v>
      </c>
      <c r="P17" s="16" t="str">
        <f t="shared" si="1"/>
        <v>07.86</v>
      </c>
      <c r="Q17" s="16" t="str">
        <f t="shared" si="1"/>
        <v>07.86</v>
      </c>
      <c r="R17" s="16" t="str">
        <f t="shared" si="1"/>
        <v>07.86</v>
      </c>
      <c r="S17" s="16" t="str">
        <f t="shared" si="1"/>
        <v>07.86</v>
      </c>
      <c r="T17" s="16" t="str">
        <f t="shared" si="1"/>
        <v>07.86</v>
      </c>
      <c r="U17" s="16" t="str">
        <f t="shared" si="1"/>
        <v>07.86</v>
      </c>
      <c r="V17" s="16" t="str">
        <f t="shared" si="1"/>
        <v>07.86</v>
      </c>
      <c r="W17" s="16" t="str">
        <f t="shared" si="1"/>
        <v>07.86</v>
      </c>
      <c r="X17" s="16" t="str">
        <f t="shared" si="1"/>
        <v>07.86</v>
      </c>
      <c r="Y17" s="16" t="str">
        <f t="shared" si="1"/>
        <v>07.86</v>
      </c>
      <c r="Z17" s="16" t="str">
        <f t="shared" si="1"/>
        <v>07.86</v>
      </c>
      <c r="AA17" s="16" t="str">
        <f t="shared" si="1"/>
        <v>07.86</v>
      </c>
      <c r="AB17" s="16" t="str">
        <f t="shared" si="1"/>
        <v>07.86</v>
      </c>
      <c r="AC17" s="16" t="str">
        <f t="shared" si="1"/>
        <v>07.86</v>
      </c>
      <c r="AD17" s="16" t="str">
        <f t="shared" si="1"/>
        <v>07.86</v>
      </c>
      <c r="AE17" s="16" t="str">
        <f t="shared" si="1"/>
        <v>07.86</v>
      </c>
      <c r="AF17" s="16" t="str">
        <f t="shared" si="1"/>
        <v>07.86</v>
      </c>
      <c r="AJ17" s="9" t="str">
        <f>KurKod</f>
        <v>07.86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32" t="s">
        <v>17</v>
      </c>
      <c r="G19" s="34" t="str">
        <f>ButceYil</f>
        <v>2013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 thickBot="1">
      <c r="F20" s="33" t="s">
        <v>18</v>
      </c>
      <c r="G20" s="54" t="str">
        <f>Kurum</f>
        <v>07.86 - DİYANET İŞLERİ BAŞKANLIĞI</v>
      </c>
      <c r="H20" s="54" t="s">
        <v>1</v>
      </c>
      <c r="I20" s="54" t="s">
        <v>1</v>
      </c>
      <c r="J20" s="54" t="s">
        <v>1</v>
      </c>
      <c r="K20" s="54" t="s">
        <v>1</v>
      </c>
      <c r="L20" s="54" t="s">
        <v>1</v>
      </c>
      <c r="M20" s="54" t="s">
        <v>1</v>
      </c>
      <c r="N20" s="54" t="s">
        <v>1</v>
      </c>
      <c r="O20" s="54" t="s">
        <v>1</v>
      </c>
      <c r="P20" s="54" t="s">
        <v>1</v>
      </c>
      <c r="Q20" s="54" t="s">
        <v>1</v>
      </c>
      <c r="R20" s="54" t="s">
        <v>1</v>
      </c>
      <c r="S20" s="54" t="s">
        <v>1</v>
      </c>
      <c r="T20" s="54" t="s">
        <v>1</v>
      </c>
      <c r="U20" s="54" t="s">
        <v>1</v>
      </c>
      <c r="V20" s="54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9.75" customHeight="1">
      <c r="F21" s="55" t="s">
        <v>1</v>
      </c>
      <c r="G21" s="56" t="str">
        <f>ButceYil-1&amp;" "&amp;"GERÇEKLEŞME TOPLAMI"</f>
        <v>2012 GERÇEKLEŞME TOPLAMI</v>
      </c>
      <c r="H21" s="57" t="str">
        <f>ButceYil&amp;" "&amp;"BAŞLANGIÇ ÖDENEĞİ"</f>
        <v>2013 BAŞLANGIÇ ÖDENEĞİ</v>
      </c>
      <c r="I21" s="56" t="s">
        <v>19</v>
      </c>
      <c r="J21" s="56" t="s">
        <v>1</v>
      </c>
      <c r="K21" s="56" t="s">
        <v>20</v>
      </c>
      <c r="L21" s="56" t="s">
        <v>1</v>
      </c>
      <c r="M21" s="56" t="s">
        <v>20</v>
      </c>
      <c r="N21" s="56" t="s">
        <v>1</v>
      </c>
      <c r="O21" s="56" t="s">
        <v>21</v>
      </c>
      <c r="P21" s="56" t="s">
        <v>1</v>
      </c>
      <c r="Q21" s="56" t="s">
        <v>21</v>
      </c>
      <c r="R21" s="56" t="s">
        <v>1</v>
      </c>
      <c r="S21" s="53" t="s">
        <v>22</v>
      </c>
      <c r="T21" s="53" t="s">
        <v>1</v>
      </c>
      <c r="U21" s="56" t="s">
        <v>22</v>
      </c>
      <c r="V21" s="56" t="s">
        <v>1</v>
      </c>
      <c r="W21" s="56" t="s">
        <v>23</v>
      </c>
      <c r="X21" s="56" t="s">
        <v>1</v>
      </c>
      <c r="Y21" s="56" t="s">
        <v>23</v>
      </c>
      <c r="Z21" s="56" t="s">
        <v>1</v>
      </c>
      <c r="AA21" s="56" t="s">
        <v>24</v>
      </c>
      <c r="AB21" s="56" t="s">
        <v>1</v>
      </c>
      <c r="AC21" s="56" t="s">
        <v>24</v>
      </c>
      <c r="AD21" s="56" t="s">
        <v>1</v>
      </c>
      <c r="AE21" s="56" t="s">
        <v>134</v>
      </c>
      <c r="AF21" s="56" t="s">
        <v>1</v>
      </c>
      <c r="AG21" s="56" t="s">
        <v>25</v>
      </c>
      <c r="AH21" s="56" t="s">
        <v>26</v>
      </c>
      <c r="AI21" s="56" t="s">
        <v>1</v>
      </c>
      <c r="AJ21" s="62" t="str">
        <f>ButceYil&amp;" "&amp;"YILSONU GERÇEKLEŞME TAHMİNİ"</f>
        <v>2013 YILSONU GERÇEKLEŞME TAHMİNİ</v>
      </c>
    </row>
    <row r="22" spans="1:36" ht="39.75" customHeight="1" thickBot="1">
      <c r="A22" s="6" t="s">
        <v>8</v>
      </c>
      <c r="B22" s="17" t="s">
        <v>27</v>
      </c>
      <c r="F22" s="58" t="s">
        <v>1</v>
      </c>
      <c r="G22" s="59" t="s">
        <v>1</v>
      </c>
      <c r="H22" s="60" t="s">
        <v>1</v>
      </c>
      <c r="I22" s="61">
        <f>ButceYil-1</f>
        <v>2012</v>
      </c>
      <c r="J22" s="61" t="str">
        <f>ButceYil</f>
        <v>2013</v>
      </c>
      <c r="K22" s="61">
        <f>ButceYil-1</f>
        <v>2012</v>
      </c>
      <c r="L22" s="61" t="str">
        <f>ButceYil</f>
        <v>2013</v>
      </c>
      <c r="M22" s="61">
        <f>ButceYil-1</f>
        <v>2012</v>
      </c>
      <c r="N22" s="61" t="str">
        <f>ButceYil</f>
        <v>2013</v>
      </c>
      <c r="O22" s="61">
        <f>ButceYil-1</f>
        <v>2012</v>
      </c>
      <c r="P22" s="61" t="str">
        <f>ButceYil</f>
        <v>2013</v>
      </c>
      <c r="Q22" s="61">
        <f>ButceYil-1</f>
        <v>2012</v>
      </c>
      <c r="R22" s="61" t="str">
        <f>ButceYil</f>
        <v>2013</v>
      </c>
      <c r="S22" s="51">
        <f>ButceYil-1</f>
        <v>2012</v>
      </c>
      <c r="T22" s="51" t="str">
        <f>ButceYil</f>
        <v>2013</v>
      </c>
      <c r="U22" s="61">
        <f>ButceYil-1</f>
        <v>2012</v>
      </c>
      <c r="V22" s="61" t="str">
        <f>ButceYil</f>
        <v>2013</v>
      </c>
      <c r="W22" s="61">
        <f>ButceYil-1</f>
        <v>2012</v>
      </c>
      <c r="X22" s="61" t="str">
        <f>ButceYil</f>
        <v>2013</v>
      </c>
      <c r="Y22" s="61">
        <f>ButceYil-1</f>
        <v>2012</v>
      </c>
      <c r="Z22" s="61" t="str">
        <f>ButceYil</f>
        <v>2013</v>
      </c>
      <c r="AA22" s="61">
        <f>ButceYil-1</f>
        <v>2012</v>
      </c>
      <c r="AB22" s="61" t="str">
        <f>ButceYil</f>
        <v>2013</v>
      </c>
      <c r="AC22" s="61">
        <f>ButceYil-1</f>
        <v>2012</v>
      </c>
      <c r="AD22" s="61" t="str">
        <f>ButceYil</f>
        <v>2013</v>
      </c>
      <c r="AE22" s="61">
        <f>ButceYil-1</f>
        <v>2012</v>
      </c>
      <c r="AF22" s="63" t="str">
        <f>ButceYil</f>
        <v>2013</v>
      </c>
      <c r="AG22" s="59" t="s">
        <v>1</v>
      </c>
      <c r="AH22" s="61">
        <f>ButceYil-1</f>
        <v>2012</v>
      </c>
      <c r="AI22" s="61" t="str">
        <f>ButceYil</f>
        <v>2013</v>
      </c>
      <c r="AJ22" s="64" t="s">
        <v>1</v>
      </c>
    </row>
    <row r="23" spans="1:36" ht="28.5" thickBot="1">
      <c r="A23" s="18" t="s">
        <v>1</v>
      </c>
      <c r="B23" s="18" t="s">
        <v>1</v>
      </c>
      <c r="F23" s="65" t="s">
        <v>28</v>
      </c>
      <c r="G23" s="19">
        <f aca="true" t="shared" si="2" ref="G23:AF23">G24+G30+G36+G46+G52+G60+G70+G73+G76</f>
        <v>4254231852.56</v>
      </c>
      <c r="H23" s="36">
        <f t="shared" si="2"/>
        <v>4604649000</v>
      </c>
      <c r="I23" s="19">
        <f t="shared" si="2"/>
        <v>405287817.36</v>
      </c>
      <c r="J23" s="19">
        <f t="shared" si="2"/>
        <v>505769602.41</v>
      </c>
      <c r="K23" s="19">
        <f t="shared" si="2"/>
        <v>699442154.81</v>
      </c>
      <c r="L23" s="19">
        <f t="shared" si="2"/>
        <v>884184889.65</v>
      </c>
      <c r="M23" s="19">
        <f t="shared" si="2"/>
        <v>294154337.45</v>
      </c>
      <c r="N23" s="19">
        <f t="shared" si="2"/>
        <v>378415287.2399999</v>
      </c>
      <c r="O23" s="19">
        <f t="shared" si="2"/>
        <v>992969061.2099999</v>
      </c>
      <c r="P23" s="19">
        <f t="shared" si="2"/>
        <v>1256301369.3899999</v>
      </c>
      <c r="Q23" s="19">
        <f>Q24+Q30+Q36+Q46+Q52+Q60+Q70+Q73+Q76</f>
        <v>293526906.3999999</v>
      </c>
      <c r="R23" s="19">
        <f t="shared" si="2"/>
        <v>372116479.74</v>
      </c>
      <c r="S23" s="19">
        <f t="shared" si="2"/>
        <v>1290429067.44</v>
      </c>
      <c r="T23" s="19">
        <f t="shared" si="2"/>
        <v>1641888909.2099998</v>
      </c>
      <c r="U23" s="19">
        <f t="shared" si="2"/>
        <v>297460006.23</v>
      </c>
      <c r="V23" s="19">
        <f t="shared" si="2"/>
        <v>385587539.82</v>
      </c>
      <c r="W23" s="19">
        <f t="shared" si="2"/>
        <v>1582653456.3100002</v>
      </c>
      <c r="X23" s="19">
        <f t="shared" si="2"/>
        <v>2019217520.0699997</v>
      </c>
      <c r="Y23" s="19">
        <f t="shared" si="2"/>
        <v>292224388.8700002</v>
      </c>
      <c r="Z23" s="19">
        <f t="shared" si="2"/>
        <v>377328610.85999995</v>
      </c>
      <c r="AA23" s="19">
        <f t="shared" si="2"/>
        <v>1483030002.39</v>
      </c>
      <c r="AB23" s="19">
        <f t="shared" si="2"/>
        <v>2409180899.7199993</v>
      </c>
      <c r="AC23" s="19">
        <f t="shared" si="2"/>
        <v>-99623453.92000006</v>
      </c>
      <c r="AD23" s="19">
        <f t="shared" si="2"/>
        <v>389963379.64999986</v>
      </c>
      <c r="AE23" s="19">
        <f t="shared" si="2"/>
        <v>1483030002.39</v>
      </c>
      <c r="AF23" s="41">
        <f t="shared" si="2"/>
        <v>2409180899.7199993</v>
      </c>
      <c r="AG23" s="1">
        <f>IF(AF23=0,0,IF(AE23=0,0,(AF23-AE23)/AE23*100))</f>
        <v>62.44990970091274</v>
      </c>
      <c r="AH23" s="2">
        <f>IF(AE23=0,0,IF(G23=0,0,AE23/G23*100))</f>
        <v>34.86011232550904</v>
      </c>
      <c r="AI23" s="2">
        <f>IF(AF23=0,0,IF(H23=0,0,AF23/H23*100))</f>
        <v>52.32061987178609</v>
      </c>
      <c r="AJ23" s="50">
        <f>SUM(AJ60+AJ52+AJ36+AJ30+AJ24)</f>
        <v>5254421620</v>
      </c>
    </row>
    <row r="24" spans="1:36" ht="21" thickBot="1">
      <c r="A24" s="18" t="s">
        <v>1</v>
      </c>
      <c r="B24" s="18" t="s">
        <v>29</v>
      </c>
      <c r="F24" s="66" t="s">
        <v>30</v>
      </c>
      <c r="G24" s="20">
        <v>3345682143.76</v>
      </c>
      <c r="H24" s="37">
        <v>3742870000</v>
      </c>
      <c r="I24" s="20">
        <v>340689751.18</v>
      </c>
      <c r="J24" s="20">
        <v>426325990.86</v>
      </c>
      <c r="K24" s="20">
        <v>583357513</v>
      </c>
      <c r="L24" s="20">
        <v>739072833.93</v>
      </c>
      <c r="M24" s="20">
        <f aca="true" t="shared" si="3" ref="M24:M55">K24-I24</f>
        <v>242667761.82</v>
      </c>
      <c r="N24" s="20">
        <f aca="true" t="shared" si="4" ref="N24:N55">L24-J24</f>
        <v>312746843.06999993</v>
      </c>
      <c r="O24" s="20">
        <v>823470263.64</v>
      </c>
      <c r="P24" s="20">
        <v>1046805627.5</v>
      </c>
      <c r="Q24" s="20">
        <f aca="true" t="shared" si="5" ref="Q24:Q55">O24-K24</f>
        <v>240112750.64</v>
      </c>
      <c r="R24" s="20">
        <f aca="true" t="shared" si="6" ref="R24:R55">P24-L24</f>
        <v>307732793.57000005</v>
      </c>
      <c r="S24" s="20">
        <v>1068173173.52</v>
      </c>
      <c r="T24" s="20">
        <v>1362024418.29</v>
      </c>
      <c r="U24" s="20">
        <f aca="true" t="shared" si="7" ref="U24:U55">S24-O24</f>
        <v>244702909.88</v>
      </c>
      <c r="V24" s="20">
        <f aca="true" t="shared" si="8" ref="V24:V55">T24-P24</f>
        <v>315218790.78999996</v>
      </c>
      <c r="W24" s="20">
        <v>1307150256.88</v>
      </c>
      <c r="X24" s="20">
        <v>1671058613.3</v>
      </c>
      <c r="Y24" s="20">
        <f aca="true" t="shared" si="9" ref="Y24:Y55">W24-S24</f>
        <v>238977083.36000013</v>
      </c>
      <c r="Z24" s="20">
        <f aca="true" t="shared" si="10" ref="Z24:Z55">X24-T24</f>
        <v>309034195.01</v>
      </c>
      <c r="AA24" s="20">
        <v>1200897192.43</v>
      </c>
      <c r="AB24" s="20">
        <v>1977750044.37</v>
      </c>
      <c r="AC24" s="20">
        <f aca="true" t="shared" si="11" ref="AC24:AC55">AA24-W24</f>
        <v>-106253064.45000005</v>
      </c>
      <c r="AD24" s="20">
        <f aca="true" t="shared" si="12" ref="AD24:AD55">AB24-X24</f>
        <v>306691431.06999993</v>
      </c>
      <c r="AE24" s="20">
        <v>1200897192.43</v>
      </c>
      <c r="AF24" s="37">
        <v>1977750044.37</v>
      </c>
      <c r="AG24" s="1">
        <f aca="true" t="shared" si="13" ref="AG24:AG55">IF(AF24=0,0,IF(AE24=0,0,(AF24-AE24)/AE24*100))</f>
        <v>64.68937198262977</v>
      </c>
      <c r="AH24" s="2">
        <f aca="true" t="shared" si="14" ref="AH24:AH55">IF(AE24=0,0,IF(G24=0,0,AE24/G24*100))</f>
        <v>35.893941529077466</v>
      </c>
      <c r="AI24" s="2">
        <f aca="true" t="shared" si="15" ref="AI24:AI55">IF(AF24=0,0,IF(H24=0,0,AF24/H24*100))</f>
        <v>52.84046852736002</v>
      </c>
      <c r="AJ24" s="49">
        <f>SUM(AJ25:AJ29)</f>
        <v>4071412074</v>
      </c>
    </row>
    <row r="25" spans="1:36" ht="18.75" thickBot="1">
      <c r="A25" s="18" t="s">
        <v>1</v>
      </c>
      <c r="B25" s="18" t="s">
        <v>31</v>
      </c>
      <c r="F25" s="67" t="s">
        <v>32</v>
      </c>
      <c r="G25" s="21">
        <v>3107330498.21</v>
      </c>
      <c r="H25" s="38">
        <v>3445769000</v>
      </c>
      <c r="I25" s="21">
        <v>325023560.57</v>
      </c>
      <c r="J25" s="21">
        <v>394630466.54</v>
      </c>
      <c r="K25" s="21">
        <v>554852443.32</v>
      </c>
      <c r="L25" s="21">
        <v>678999109.89</v>
      </c>
      <c r="M25" s="27">
        <f t="shared" si="3"/>
        <v>229828882.75000006</v>
      </c>
      <c r="N25" s="27">
        <f t="shared" si="4"/>
        <v>284368643.34999996</v>
      </c>
      <c r="O25" s="21">
        <v>780327772.2</v>
      </c>
      <c r="P25" s="21">
        <v>957037835.8</v>
      </c>
      <c r="Q25" s="27">
        <f t="shared" si="5"/>
        <v>225475328.88</v>
      </c>
      <c r="R25" s="27">
        <f t="shared" si="6"/>
        <v>278038725.90999997</v>
      </c>
      <c r="S25" s="21">
        <v>1009465018.41</v>
      </c>
      <c r="T25" s="21">
        <v>1240781015.15</v>
      </c>
      <c r="U25" s="27">
        <f t="shared" si="7"/>
        <v>229137246.20999992</v>
      </c>
      <c r="V25" s="27">
        <f t="shared" si="8"/>
        <v>283743179.35000014</v>
      </c>
      <c r="W25" s="21">
        <v>1233987957.53</v>
      </c>
      <c r="X25" s="21">
        <v>1518404165.61</v>
      </c>
      <c r="Y25" s="27">
        <f t="shared" si="9"/>
        <v>224522939.12</v>
      </c>
      <c r="Z25" s="27">
        <f t="shared" si="10"/>
        <v>277623150.4599998</v>
      </c>
      <c r="AA25" s="21">
        <v>1134480462.18</v>
      </c>
      <c r="AB25" s="21">
        <v>1795907687.31</v>
      </c>
      <c r="AC25" s="27">
        <f t="shared" si="11"/>
        <v>-99507495.3499999</v>
      </c>
      <c r="AD25" s="27">
        <f t="shared" si="12"/>
        <v>277503521.70000005</v>
      </c>
      <c r="AE25" s="21">
        <v>1134480462.18</v>
      </c>
      <c r="AF25" s="38">
        <v>1795907687.31</v>
      </c>
      <c r="AG25" s="28">
        <f t="shared" si="13"/>
        <v>58.30221384853218</v>
      </c>
      <c r="AH25" s="29">
        <f t="shared" si="14"/>
        <v>36.509810038987666</v>
      </c>
      <c r="AI25" s="29">
        <f t="shared" si="15"/>
        <v>52.11921307870608</v>
      </c>
      <c r="AJ25" s="38">
        <v>3806136752</v>
      </c>
    </row>
    <row r="26" spans="1:36" ht="18">
      <c r="A26" s="18" t="s">
        <v>1</v>
      </c>
      <c r="B26" s="18" t="s">
        <v>33</v>
      </c>
      <c r="F26" s="67" t="s">
        <v>34</v>
      </c>
      <c r="G26" s="21">
        <v>179227092.87</v>
      </c>
      <c r="H26" s="38">
        <v>239963000</v>
      </c>
      <c r="I26" s="21">
        <v>12983741.93</v>
      </c>
      <c r="J26" s="21">
        <v>28891999.71</v>
      </c>
      <c r="K26" s="21">
        <v>22174033.26</v>
      </c>
      <c r="L26" s="21">
        <v>52072376.79</v>
      </c>
      <c r="M26" s="27">
        <f t="shared" si="3"/>
        <v>9190291.330000002</v>
      </c>
      <c r="N26" s="27">
        <f t="shared" si="4"/>
        <v>23180377.08</v>
      </c>
      <c r="O26" s="21">
        <v>31173021.15</v>
      </c>
      <c r="P26" s="21">
        <v>74350865.9</v>
      </c>
      <c r="Q26" s="27">
        <f t="shared" si="5"/>
        <v>8998987.889999997</v>
      </c>
      <c r="R26" s="27">
        <f t="shared" si="6"/>
        <v>22278489.110000007</v>
      </c>
      <c r="S26" s="21">
        <v>40472611.13</v>
      </c>
      <c r="T26" s="21">
        <v>96974538.62</v>
      </c>
      <c r="U26" s="27">
        <f t="shared" si="7"/>
        <v>9299589.980000004</v>
      </c>
      <c r="V26" s="27">
        <f t="shared" si="8"/>
        <v>22623672.72</v>
      </c>
      <c r="W26" s="21">
        <v>49239664.17</v>
      </c>
      <c r="X26" s="21">
        <v>119381376.15</v>
      </c>
      <c r="Y26" s="27">
        <f t="shared" si="9"/>
        <v>8767053.04</v>
      </c>
      <c r="Z26" s="27">
        <f t="shared" si="10"/>
        <v>22406837.53</v>
      </c>
      <c r="AA26" s="21">
        <v>44882760.8</v>
      </c>
      <c r="AB26" s="21">
        <v>141829357.99</v>
      </c>
      <c r="AC26" s="27">
        <f t="shared" si="11"/>
        <v>-4356903.370000005</v>
      </c>
      <c r="AD26" s="27">
        <f t="shared" si="12"/>
        <v>22447981.840000004</v>
      </c>
      <c r="AE26" s="21">
        <v>44882760.8</v>
      </c>
      <c r="AF26" s="38">
        <v>141829357.99</v>
      </c>
      <c r="AG26" s="28">
        <f t="shared" si="13"/>
        <v>215.99962984006106</v>
      </c>
      <c r="AH26" s="29">
        <f t="shared" si="14"/>
        <v>25.042397374907548</v>
      </c>
      <c r="AI26" s="29">
        <f t="shared" si="15"/>
        <v>59.10467780032755</v>
      </c>
      <c r="AJ26" s="38">
        <v>181410202</v>
      </c>
    </row>
    <row r="27" spans="1:36" ht="18">
      <c r="A27" s="18" t="s">
        <v>1</v>
      </c>
      <c r="B27" s="22" t="s">
        <v>35</v>
      </c>
      <c r="F27" s="67" t="s">
        <v>36</v>
      </c>
      <c r="G27" s="21">
        <v>1577415.85</v>
      </c>
      <c r="H27" s="38">
        <v>1838000</v>
      </c>
      <c r="I27" s="21">
        <v>81857.47</v>
      </c>
      <c r="J27" s="21">
        <v>65396.68</v>
      </c>
      <c r="K27" s="21">
        <v>172047.88</v>
      </c>
      <c r="L27" s="21">
        <v>194770.03</v>
      </c>
      <c r="M27" s="27">
        <f t="shared" si="3"/>
        <v>90190.41</v>
      </c>
      <c r="N27" s="27">
        <f t="shared" si="4"/>
        <v>129373.35</v>
      </c>
      <c r="O27" s="21">
        <v>278198.48</v>
      </c>
      <c r="P27" s="21">
        <v>292902.14</v>
      </c>
      <c r="Q27" s="27">
        <f t="shared" si="5"/>
        <v>106150.59999999998</v>
      </c>
      <c r="R27" s="27">
        <f t="shared" si="6"/>
        <v>98132.11000000002</v>
      </c>
      <c r="S27" s="21">
        <v>388930.14</v>
      </c>
      <c r="T27" s="21">
        <v>395296.09</v>
      </c>
      <c r="U27" s="27">
        <f t="shared" si="7"/>
        <v>110731.66000000003</v>
      </c>
      <c r="V27" s="27">
        <f t="shared" si="8"/>
        <v>102393.95000000001</v>
      </c>
      <c r="W27" s="21">
        <v>591754.09</v>
      </c>
      <c r="X27" s="21">
        <v>487734.38</v>
      </c>
      <c r="Y27" s="27">
        <f t="shared" si="9"/>
        <v>202823.94999999995</v>
      </c>
      <c r="Z27" s="27">
        <f t="shared" si="10"/>
        <v>92438.28999999998</v>
      </c>
      <c r="AA27" s="21">
        <v>729749.91</v>
      </c>
      <c r="AB27" s="21">
        <v>609405.61</v>
      </c>
      <c r="AC27" s="27">
        <f t="shared" si="11"/>
        <v>137995.82000000007</v>
      </c>
      <c r="AD27" s="27">
        <f t="shared" si="12"/>
        <v>121671.22999999998</v>
      </c>
      <c r="AE27" s="21">
        <v>729749.91</v>
      </c>
      <c r="AF27" s="38">
        <v>609405.61</v>
      </c>
      <c r="AG27" s="28">
        <f t="shared" si="13"/>
        <v>-16.491170242145017</v>
      </c>
      <c r="AH27" s="29">
        <f t="shared" si="14"/>
        <v>46.262367022621206</v>
      </c>
      <c r="AI27" s="29">
        <f t="shared" si="15"/>
        <v>33.155909140369964</v>
      </c>
      <c r="AJ27" s="38">
        <v>1254120</v>
      </c>
    </row>
    <row r="28" spans="1:36" ht="18">
      <c r="A28" s="18" t="s">
        <v>1</v>
      </c>
      <c r="B28" s="18" t="s">
        <v>37</v>
      </c>
      <c r="F28" s="67" t="s">
        <v>38</v>
      </c>
      <c r="G28" s="21">
        <v>56953027.39</v>
      </c>
      <c r="H28" s="38">
        <v>55000000</v>
      </c>
      <c r="I28" s="21">
        <v>2479025.12</v>
      </c>
      <c r="J28" s="21">
        <v>2638025.37</v>
      </c>
      <c r="K28" s="21">
        <v>5993401.68</v>
      </c>
      <c r="L28" s="21">
        <v>7657824.1</v>
      </c>
      <c r="M28" s="27">
        <f t="shared" si="3"/>
        <v>3514376.5599999996</v>
      </c>
      <c r="N28" s="27">
        <f t="shared" si="4"/>
        <v>5019798.7299999995</v>
      </c>
      <c r="O28" s="21">
        <v>11482050.19</v>
      </c>
      <c r="P28" s="21">
        <v>14933566.07</v>
      </c>
      <c r="Q28" s="27">
        <f t="shared" si="5"/>
        <v>5488648.51</v>
      </c>
      <c r="R28" s="27">
        <f t="shared" si="6"/>
        <v>7275741.970000001</v>
      </c>
      <c r="S28" s="21">
        <v>17592843.72</v>
      </c>
      <c r="T28" s="21">
        <v>23649003.96</v>
      </c>
      <c r="U28" s="27">
        <f t="shared" si="7"/>
        <v>6110793.529999999</v>
      </c>
      <c r="V28" s="27">
        <f t="shared" si="8"/>
        <v>8715437.89</v>
      </c>
      <c r="W28" s="21">
        <v>23077110.97</v>
      </c>
      <c r="X28" s="21">
        <v>32526597.27</v>
      </c>
      <c r="Y28" s="27">
        <f t="shared" si="9"/>
        <v>5484267.25</v>
      </c>
      <c r="Z28" s="27">
        <f t="shared" si="10"/>
        <v>8877593.309999999</v>
      </c>
      <c r="AA28" s="21">
        <v>20479348.25</v>
      </c>
      <c r="AB28" s="21">
        <v>39104380.1</v>
      </c>
      <c r="AC28" s="27">
        <f t="shared" si="11"/>
        <v>-2597762.719999999</v>
      </c>
      <c r="AD28" s="27">
        <f t="shared" si="12"/>
        <v>6577782.830000002</v>
      </c>
      <c r="AE28" s="21">
        <v>20479348.25</v>
      </c>
      <c r="AF28" s="38">
        <v>39104380.1</v>
      </c>
      <c r="AG28" s="28">
        <f t="shared" si="13"/>
        <v>90.94543255301106</v>
      </c>
      <c r="AH28" s="29">
        <f t="shared" si="14"/>
        <v>35.95831369904637</v>
      </c>
      <c r="AI28" s="29">
        <f t="shared" si="15"/>
        <v>71.09887290909091</v>
      </c>
      <c r="AJ28" s="38">
        <v>82000000</v>
      </c>
    </row>
    <row r="29" spans="2:36" ht="18">
      <c r="B29" s="18" t="s">
        <v>39</v>
      </c>
      <c r="F29" s="67" t="s">
        <v>40</v>
      </c>
      <c r="G29" s="21">
        <v>594109.44</v>
      </c>
      <c r="H29" s="38">
        <v>300000</v>
      </c>
      <c r="I29" s="21">
        <v>121566.09</v>
      </c>
      <c r="J29" s="21">
        <v>100102.56</v>
      </c>
      <c r="K29" s="21">
        <v>165586.86</v>
      </c>
      <c r="L29" s="21">
        <v>148753.12</v>
      </c>
      <c r="M29" s="27">
        <f t="shared" si="3"/>
        <v>44020.76999999999</v>
      </c>
      <c r="N29" s="27">
        <f t="shared" si="4"/>
        <v>48650.56</v>
      </c>
      <c r="O29" s="21">
        <v>209221.62</v>
      </c>
      <c r="P29" s="21">
        <v>190457.59</v>
      </c>
      <c r="Q29" s="27">
        <f t="shared" si="5"/>
        <v>43634.76000000001</v>
      </c>
      <c r="R29" s="27">
        <f t="shared" si="6"/>
        <v>41704.47</v>
      </c>
      <c r="S29" s="21">
        <v>253770.12</v>
      </c>
      <c r="T29" s="21">
        <v>224564.47</v>
      </c>
      <c r="U29" s="27">
        <f t="shared" si="7"/>
        <v>44548.5</v>
      </c>
      <c r="V29" s="27">
        <f t="shared" si="8"/>
        <v>34106.880000000005</v>
      </c>
      <c r="W29" s="21">
        <v>253770.12</v>
      </c>
      <c r="X29" s="21">
        <v>258739.89</v>
      </c>
      <c r="Y29" s="27">
        <f t="shared" si="9"/>
        <v>0</v>
      </c>
      <c r="Z29" s="27">
        <f t="shared" si="10"/>
        <v>34175.42000000001</v>
      </c>
      <c r="AA29" s="21">
        <v>324871.29</v>
      </c>
      <c r="AB29" s="21">
        <v>299213.36</v>
      </c>
      <c r="AC29" s="27">
        <f t="shared" si="11"/>
        <v>71101.16999999998</v>
      </c>
      <c r="AD29" s="27">
        <f t="shared" si="12"/>
        <v>40473.46999999997</v>
      </c>
      <c r="AE29" s="21">
        <v>324871.29</v>
      </c>
      <c r="AF29" s="38">
        <v>299213.36</v>
      </c>
      <c r="AG29" s="28">
        <f t="shared" si="13"/>
        <v>-7.897875494014875</v>
      </c>
      <c r="AH29" s="29">
        <f t="shared" si="14"/>
        <v>54.68206160804313</v>
      </c>
      <c r="AI29" s="29">
        <f t="shared" si="15"/>
        <v>99.73778666666666</v>
      </c>
      <c r="AJ29" s="38">
        <v>611000</v>
      </c>
    </row>
    <row r="30" spans="1:36" ht="20.25">
      <c r="A30" s="18" t="s">
        <v>1</v>
      </c>
      <c r="B30" s="18" t="s">
        <v>41</v>
      </c>
      <c r="F30" s="66" t="s">
        <v>42</v>
      </c>
      <c r="G30" s="20">
        <v>572549191.75</v>
      </c>
      <c r="H30" s="37">
        <v>635014000</v>
      </c>
      <c r="I30" s="20">
        <v>61519356.7</v>
      </c>
      <c r="J30" s="20">
        <v>75553110.29</v>
      </c>
      <c r="K30" s="20">
        <v>105263432.56</v>
      </c>
      <c r="L30" s="20">
        <v>130416550.86</v>
      </c>
      <c r="M30" s="20">
        <f t="shared" si="3"/>
        <v>43744075.86</v>
      </c>
      <c r="N30" s="20">
        <f t="shared" si="4"/>
        <v>54863440.56999999</v>
      </c>
      <c r="O30" s="20">
        <v>148614392.35</v>
      </c>
      <c r="P30" s="20">
        <v>184481553.04</v>
      </c>
      <c r="Q30" s="20">
        <f t="shared" si="5"/>
        <v>43350959.78999999</v>
      </c>
      <c r="R30" s="20">
        <f t="shared" si="6"/>
        <v>54065002.17999999</v>
      </c>
      <c r="S30" s="20">
        <v>192033433.92</v>
      </c>
      <c r="T30" s="20">
        <v>238626238.78</v>
      </c>
      <c r="U30" s="20">
        <f t="shared" si="7"/>
        <v>43419041.56999999</v>
      </c>
      <c r="V30" s="20">
        <f t="shared" si="8"/>
        <v>54144685.74000001</v>
      </c>
      <c r="W30" s="20">
        <v>235248220.4</v>
      </c>
      <c r="X30" s="20">
        <v>292701769.88</v>
      </c>
      <c r="Y30" s="20">
        <f t="shared" si="9"/>
        <v>43214786.48000002</v>
      </c>
      <c r="Z30" s="20">
        <f t="shared" si="10"/>
        <v>54075531.099999994</v>
      </c>
      <c r="AA30" s="20">
        <v>214900280.45</v>
      </c>
      <c r="AB30" s="20">
        <v>346439415.64</v>
      </c>
      <c r="AC30" s="20">
        <f t="shared" si="11"/>
        <v>-20347939.950000018</v>
      </c>
      <c r="AD30" s="20">
        <f t="shared" si="12"/>
        <v>53737645.75999999</v>
      </c>
      <c r="AE30" s="20">
        <v>214900280.45</v>
      </c>
      <c r="AF30" s="37">
        <v>346439415.64</v>
      </c>
      <c r="AG30" s="1">
        <f t="shared" si="13"/>
        <v>61.2093827493188</v>
      </c>
      <c r="AH30" s="2">
        <f t="shared" si="14"/>
        <v>37.53394180736785</v>
      </c>
      <c r="AI30" s="2">
        <f t="shared" si="15"/>
        <v>54.556185476225714</v>
      </c>
      <c r="AJ30" s="49">
        <f>SUM(AJ31:AJ34)</f>
        <v>712368425</v>
      </c>
    </row>
    <row r="31" spans="2:36" ht="18">
      <c r="B31" s="22" t="s">
        <v>43</v>
      </c>
      <c r="F31" s="67" t="s">
        <v>32</v>
      </c>
      <c r="G31" s="21">
        <v>533253186.76</v>
      </c>
      <c r="H31" s="38">
        <v>590601000</v>
      </c>
      <c r="I31" s="21">
        <v>58801092.71</v>
      </c>
      <c r="J31" s="21">
        <v>70358268.56</v>
      </c>
      <c r="K31" s="21">
        <v>100362565.24</v>
      </c>
      <c r="L31" s="21">
        <v>120778818.3</v>
      </c>
      <c r="M31" s="27">
        <f t="shared" si="3"/>
        <v>41561472.529999994</v>
      </c>
      <c r="N31" s="27">
        <f t="shared" si="4"/>
        <v>50420549.739999995</v>
      </c>
      <c r="O31" s="21">
        <v>141152154.88</v>
      </c>
      <c r="P31" s="21">
        <v>170091860.41</v>
      </c>
      <c r="Q31" s="27">
        <f t="shared" si="5"/>
        <v>40789589.64</v>
      </c>
      <c r="R31" s="27">
        <f t="shared" si="6"/>
        <v>49313042.11</v>
      </c>
      <c r="S31" s="21">
        <v>181871116.17</v>
      </c>
      <c r="T31" s="21">
        <v>219221195.83</v>
      </c>
      <c r="U31" s="27">
        <f t="shared" si="7"/>
        <v>40718961.28999999</v>
      </c>
      <c r="V31" s="27">
        <f t="shared" si="8"/>
        <v>49129335.42000002</v>
      </c>
      <c r="W31" s="21">
        <v>222594198.81</v>
      </c>
      <c r="X31" s="21">
        <v>268300375.82</v>
      </c>
      <c r="Y31" s="27">
        <f t="shared" si="9"/>
        <v>40723082.640000015</v>
      </c>
      <c r="Z31" s="27">
        <f t="shared" si="10"/>
        <v>49079179.98999998</v>
      </c>
      <c r="AA31" s="21">
        <v>203541386.88</v>
      </c>
      <c r="AB31" s="21">
        <v>317454396.61</v>
      </c>
      <c r="AC31" s="27">
        <f t="shared" si="11"/>
        <v>-19052811.930000007</v>
      </c>
      <c r="AD31" s="27">
        <f t="shared" si="12"/>
        <v>49154020.79000002</v>
      </c>
      <c r="AE31" s="21">
        <v>203541386.88</v>
      </c>
      <c r="AF31" s="38">
        <v>317454396.61</v>
      </c>
      <c r="AG31" s="28">
        <f t="shared" si="13"/>
        <v>55.965526950623875</v>
      </c>
      <c r="AH31" s="29">
        <f t="shared" si="14"/>
        <v>38.16974599189923</v>
      </c>
      <c r="AI31" s="29">
        <f t="shared" si="15"/>
        <v>53.75107671846136</v>
      </c>
      <c r="AJ31" s="38">
        <v>652728181</v>
      </c>
    </row>
    <row r="32" spans="2:36" ht="18">
      <c r="B32" s="22" t="s">
        <v>44</v>
      </c>
      <c r="F32" s="67" t="s">
        <v>45</v>
      </c>
      <c r="G32" s="21">
        <v>27540574.34</v>
      </c>
      <c r="H32" s="38">
        <v>37194000</v>
      </c>
      <c r="I32" s="21">
        <v>2173345.17</v>
      </c>
      <c r="J32" s="21">
        <v>4590772.45</v>
      </c>
      <c r="K32" s="21">
        <v>3645086</v>
      </c>
      <c r="L32" s="21">
        <v>8024314.48</v>
      </c>
      <c r="M32" s="27">
        <f t="shared" si="3"/>
        <v>1471740.83</v>
      </c>
      <c r="N32" s="27">
        <f t="shared" si="4"/>
        <v>3433542.0300000003</v>
      </c>
      <c r="O32" s="21">
        <v>5095209.47</v>
      </c>
      <c r="P32" s="21">
        <v>11383228.67</v>
      </c>
      <c r="Q32" s="27">
        <f t="shared" si="5"/>
        <v>1450123.4699999997</v>
      </c>
      <c r="R32" s="27">
        <f t="shared" si="6"/>
        <v>3358914.1899999995</v>
      </c>
      <c r="S32" s="21">
        <v>6579153.24</v>
      </c>
      <c r="T32" s="21">
        <v>14759772.04</v>
      </c>
      <c r="U32" s="27">
        <f t="shared" si="7"/>
        <v>1483943.7700000005</v>
      </c>
      <c r="V32" s="27">
        <f t="shared" si="8"/>
        <v>3376543.369999999</v>
      </c>
      <c r="W32" s="21">
        <v>7956454.04</v>
      </c>
      <c r="X32" s="21">
        <v>18126787.79</v>
      </c>
      <c r="Y32" s="27">
        <f t="shared" si="9"/>
        <v>1377300.7999999998</v>
      </c>
      <c r="Z32" s="27">
        <f t="shared" si="10"/>
        <v>3367015.75</v>
      </c>
      <c r="AA32" s="21">
        <v>7128947.46</v>
      </c>
      <c r="AB32" s="21">
        <v>21370388.73</v>
      </c>
      <c r="AC32" s="27">
        <f t="shared" si="11"/>
        <v>-827506.5800000001</v>
      </c>
      <c r="AD32" s="27">
        <f t="shared" si="12"/>
        <v>3243600.9400000013</v>
      </c>
      <c r="AE32" s="21">
        <v>7128947.46</v>
      </c>
      <c r="AF32" s="38">
        <v>21370388.73</v>
      </c>
      <c r="AG32" s="28">
        <f t="shared" si="13"/>
        <v>199.769199449255</v>
      </c>
      <c r="AH32" s="29">
        <f t="shared" si="14"/>
        <v>25.88525341552481</v>
      </c>
      <c r="AI32" s="29">
        <f t="shared" si="15"/>
        <v>57.456548717535085</v>
      </c>
      <c r="AJ32" s="38">
        <v>43994861</v>
      </c>
    </row>
    <row r="33" spans="2:36" ht="18">
      <c r="B33" s="22" t="s">
        <v>46</v>
      </c>
      <c r="F33" s="67" t="s">
        <v>36</v>
      </c>
      <c r="G33" s="21">
        <v>347270.68</v>
      </c>
      <c r="H33" s="38">
        <v>394000</v>
      </c>
      <c r="I33" s="21">
        <v>17177.86</v>
      </c>
      <c r="J33" s="21">
        <v>39215.36</v>
      </c>
      <c r="K33" s="21">
        <v>33864.27</v>
      </c>
      <c r="L33" s="21">
        <v>68760.39</v>
      </c>
      <c r="M33" s="27">
        <f t="shared" si="3"/>
        <v>16686.409999999996</v>
      </c>
      <c r="N33" s="27">
        <f t="shared" si="4"/>
        <v>29545.03</v>
      </c>
      <c r="O33" s="21">
        <v>57435.92</v>
      </c>
      <c r="P33" s="21">
        <v>85280.36</v>
      </c>
      <c r="Q33" s="27">
        <f t="shared" si="5"/>
        <v>23571.65</v>
      </c>
      <c r="R33" s="27">
        <f t="shared" si="6"/>
        <v>16519.97</v>
      </c>
      <c r="S33" s="21">
        <v>76997.42</v>
      </c>
      <c r="T33" s="21">
        <v>95204.77</v>
      </c>
      <c r="U33" s="27">
        <f t="shared" si="7"/>
        <v>19561.5</v>
      </c>
      <c r="V33" s="27">
        <f t="shared" si="8"/>
        <v>9924.410000000003</v>
      </c>
      <c r="W33" s="21">
        <v>106305.99</v>
      </c>
      <c r="X33" s="21">
        <v>112546.59</v>
      </c>
      <c r="Y33" s="27">
        <f t="shared" si="9"/>
        <v>29308.570000000007</v>
      </c>
      <c r="Z33" s="27">
        <f t="shared" si="10"/>
        <v>17341.819999999992</v>
      </c>
      <c r="AA33" s="21">
        <v>124338.14</v>
      </c>
      <c r="AB33" s="21">
        <v>138708.49</v>
      </c>
      <c r="AC33" s="27">
        <f t="shared" si="11"/>
        <v>18032.149999999994</v>
      </c>
      <c r="AD33" s="27">
        <f t="shared" si="12"/>
        <v>26161.899999999994</v>
      </c>
      <c r="AE33" s="21">
        <v>124338.14</v>
      </c>
      <c r="AF33" s="38">
        <v>138708.49</v>
      </c>
      <c r="AG33" s="28">
        <f t="shared" si="13"/>
        <v>11.557475445587324</v>
      </c>
      <c r="AH33" s="29">
        <f t="shared" si="14"/>
        <v>35.80438751696515</v>
      </c>
      <c r="AI33" s="29">
        <f t="shared" si="15"/>
        <v>35.20520050761421</v>
      </c>
      <c r="AJ33" s="38">
        <v>283554</v>
      </c>
    </row>
    <row r="34" spans="2:36" ht="18">
      <c r="B34" s="22" t="s">
        <v>47</v>
      </c>
      <c r="F34" s="67" t="s">
        <v>38</v>
      </c>
      <c r="G34" s="21">
        <v>11408159.97</v>
      </c>
      <c r="H34" s="38">
        <v>6825000</v>
      </c>
      <c r="I34" s="21">
        <v>527740.96</v>
      </c>
      <c r="J34" s="21">
        <v>564853.92</v>
      </c>
      <c r="K34" s="21">
        <v>1221917.05</v>
      </c>
      <c r="L34" s="21">
        <v>1544657.69</v>
      </c>
      <c r="M34" s="27">
        <f t="shared" si="3"/>
        <v>694176.0900000001</v>
      </c>
      <c r="N34" s="27">
        <f t="shared" si="4"/>
        <v>979803.7699999999</v>
      </c>
      <c r="O34" s="21">
        <v>2309592.08</v>
      </c>
      <c r="P34" s="21">
        <v>2921183.6</v>
      </c>
      <c r="Q34" s="27">
        <f t="shared" si="5"/>
        <v>1087675.03</v>
      </c>
      <c r="R34" s="27">
        <f t="shared" si="6"/>
        <v>1376525.9100000001</v>
      </c>
      <c r="S34" s="21">
        <v>3506167.09</v>
      </c>
      <c r="T34" s="21">
        <v>4550066.14</v>
      </c>
      <c r="U34" s="27">
        <f t="shared" si="7"/>
        <v>1196575.0099999998</v>
      </c>
      <c r="V34" s="27">
        <f t="shared" si="8"/>
        <v>1628882.5399999996</v>
      </c>
      <c r="W34" s="21">
        <v>4591261.56</v>
      </c>
      <c r="X34" s="21">
        <v>6162059.68</v>
      </c>
      <c r="Y34" s="27">
        <f t="shared" si="9"/>
        <v>1085094.4699999997</v>
      </c>
      <c r="Z34" s="27">
        <f t="shared" si="10"/>
        <v>1611993.54</v>
      </c>
      <c r="AA34" s="21">
        <v>4105607.97</v>
      </c>
      <c r="AB34" s="21">
        <v>7475921.81</v>
      </c>
      <c r="AC34" s="27">
        <f t="shared" si="11"/>
        <v>-485653.5899999994</v>
      </c>
      <c r="AD34" s="27">
        <f t="shared" si="12"/>
        <v>1313862.13</v>
      </c>
      <c r="AE34" s="21">
        <v>4105607.97</v>
      </c>
      <c r="AF34" s="38">
        <v>7475921.81</v>
      </c>
      <c r="AG34" s="28">
        <f t="shared" si="13"/>
        <v>82.09049340870213</v>
      </c>
      <c r="AH34" s="29">
        <f t="shared" si="14"/>
        <v>35.98834501616828</v>
      </c>
      <c r="AI34" s="29">
        <f t="shared" si="15"/>
        <v>109.53731589743589</v>
      </c>
      <c r="AJ34" s="38">
        <v>15361829</v>
      </c>
    </row>
    <row r="35" spans="2:36" ht="18">
      <c r="B35" s="22" t="s">
        <v>48</v>
      </c>
      <c r="F35" s="67" t="s">
        <v>40</v>
      </c>
      <c r="G35" s="21">
        <v>0</v>
      </c>
      <c r="H35" s="38">
        <v>0</v>
      </c>
      <c r="I35" s="21">
        <v>0</v>
      </c>
      <c r="J35" s="21">
        <v>0</v>
      </c>
      <c r="K35" s="21">
        <v>0</v>
      </c>
      <c r="L35" s="21">
        <v>0</v>
      </c>
      <c r="M35" s="27">
        <f t="shared" si="3"/>
        <v>0</v>
      </c>
      <c r="N35" s="27">
        <f t="shared" si="4"/>
        <v>0</v>
      </c>
      <c r="O35" s="21">
        <v>0</v>
      </c>
      <c r="P35" s="21">
        <v>0</v>
      </c>
      <c r="Q35" s="27">
        <f t="shared" si="5"/>
        <v>0</v>
      </c>
      <c r="R35" s="27">
        <f t="shared" si="6"/>
        <v>0</v>
      </c>
      <c r="S35" s="21">
        <v>0</v>
      </c>
      <c r="T35" s="21">
        <v>0</v>
      </c>
      <c r="U35" s="27">
        <f t="shared" si="7"/>
        <v>0</v>
      </c>
      <c r="V35" s="27">
        <f t="shared" si="8"/>
        <v>0</v>
      </c>
      <c r="W35" s="21">
        <v>0</v>
      </c>
      <c r="X35" s="21">
        <v>0</v>
      </c>
      <c r="Y35" s="27">
        <f t="shared" si="9"/>
        <v>0</v>
      </c>
      <c r="Z35" s="27">
        <f t="shared" si="10"/>
        <v>0</v>
      </c>
      <c r="AA35" s="21">
        <v>0</v>
      </c>
      <c r="AB35" s="21">
        <v>0</v>
      </c>
      <c r="AC35" s="27">
        <f t="shared" si="11"/>
        <v>0</v>
      </c>
      <c r="AD35" s="27">
        <f t="shared" si="12"/>
        <v>0</v>
      </c>
      <c r="AE35" s="21">
        <v>0</v>
      </c>
      <c r="AF35" s="38">
        <v>0</v>
      </c>
      <c r="AG35" s="28">
        <f t="shared" si="13"/>
        <v>0</v>
      </c>
      <c r="AH35" s="29">
        <f t="shared" si="14"/>
        <v>0</v>
      </c>
      <c r="AI35" s="29">
        <f t="shared" si="15"/>
        <v>0</v>
      </c>
      <c r="AJ35" s="38"/>
    </row>
    <row r="36" spans="2:36" ht="20.25">
      <c r="B36" s="22" t="s">
        <v>49</v>
      </c>
      <c r="F36" s="66" t="s">
        <v>50</v>
      </c>
      <c r="G36" s="20">
        <v>118617513.25</v>
      </c>
      <c r="H36" s="37">
        <v>140422000</v>
      </c>
      <c r="I36" s="20">
        <v>3072709.48</v>
      </c>
      <c r="J36" s="20">
        <v>3865501.26</v>
      </c>
      <c r="K36" s="20">
        <v>10481610.39</v>
      </c>
      <c r="L36" s="20">
        <v>14471452.71</v>
      </c>
      <c r="M36" s="20">
        <f t="shared" si="3"/>
        <v>7408900.91</v>
      </c>
      <c r="N36" s="20">
        <f t="shared" si="4"/>
        <v>10605951.450000001</v>
      </c>
      <c r="O36" s="20">
        <v>17935921.12</v>
      </c>
      <c r="P36" s="20">
        <v>24148309.6</v>
      </c>
      <c r="Q36" s="20">
        <f t="shared" si="5"/>
        <v>7454310.73</v>
      </c>
      <c r="R36" s="20">
        <f t="shared" si="6"/>
        <v>9676856.89</v>
      </c>
      <c r="S36" s="20">
        <v>26686394.3</v>
      </c>
      <c r="T36" s="20">
        <v>35902060.09</v>
      </c>
      <c r="U36" s="20">
        <f t="shared" si="7"/>
        <v>8750473.18</v>
      </c>
      <c r="V36" s="20">
        <f t="shared" si="8"/>
        <v>11753750.490000002</v>
      </c>
      <c r="W36" s="20">
        <v>34412033.19</v>
      </c>
      <c r="X36" s="20">
        <v>46003471.8</v>
      </c>
      <c r="Y36" s="20">
        <f t="shared" si="9"/>
        <v>7725638.889999997</v>
      </c>
      <c r="Z36" s="20">
        <f t="shared" si="10"/>
        <v>10101411.709999993</v>
      </c>
      <c r="AA36" s="20">
        <v>31242527.8</v>
      </c>
      <c r="AB36" s="20">
        <v>54501363.7</v>
      </c>
      <c r="AC36" s="20">
        <f t="shared" si="11"/>
        <v>-3169505.389999997</v>
      </c>
      <c r="AD36" s="20">
        <f t="shared" si="12"/>
        <v>8497891.900000006</v>
      </c>
      <c r="AE36" s="20">
        <v>31242527.8</v>
      </c>
      <c r="AF36" s="37">
        <v>54501363.7</v>
      </c>
      <c r="AG36" s="1">
        <f t="shared" si="13"/>
        <v>74.44607571094168</v>
      </c>
      <c r="AH36" s="2">
        <f t="shared" si="14"/>
        <v>26.338882804053387</v>
      </c>
      <c r="AI36" s="2">
        <f t="shared" si="15"/>
        <v>38.81255337482731</v>
      </c>
      <c r="AJ36" s="49">
        <f>SUM(AJ37:AJ45)</f>
        <v>153236121</v>
      </c>
    </row>
    <row r="37" spans="2:36" ht="18">
      <c r="B37" s="22" t="s">
        <v>51</v>
      </c>
      <c r="F37" s="67" t="s">
        <v>52</v>
      </c>
      <c r="G37" s="21">
        <v>0</v>
      </c>
      <c r="H37" s="38">
        <v>0</v>
      </c>
      <c r="I37" s="21">
        <v>0</v>
      </c>
      <c r="J37" s="21">
        <v>0</v>
      </c>
      <c r="K37" s="21">
        <v>0</v>
      </c>
      <c r="L37" s="21">
        <v>0</v>
      </c>
      <c r="M37" s="27">
        <f t="shared" si="3"/>
        <v>0</v>
      </c>
      <c r="N37" s="27">
        <f t="shared" si="4"/>
        <v>0</v>
      </c>
      <c r="O37" s="21">
        <v>0</v>
      </c>
      <c r="P37" s="21">
        <v>0</v>
      </c>
      <c r="Q37" s="27">
        <f t="shared" si="5"/>
        <v>0</v>
      </c>
      <c r="R37" s="27">
        <f t="shared" si="6"/>
        <v>0</v>
      </c>
      <c r="S37" s="21">
        <v>0</v>
      </c>
      <c r="T37" s="21">
        <v>0</v>
      </c>
      <c r="U37" s="27">
        <f t="shared" si="7"/>
        <v>0</v>
      </c>
      <c r="V37" s="27">
        <f t="shared" si="8"/>
        <v>0</v>
      </c>
      <c r="W37" s="21">
        <v>0</v>
      </c>
      <c r="X37" s="21">
        <v>0</v>
      </c>
      <c r="Y37" s="27">
        <f t="shared" si="9"/>
        <v>0</v>
      </c>
      <c r="Z37" s="27">
        <f t="shared" si="10"/>
        <v>0</v>
      </c>
      <c r="AA37" s="21">
        <v>0</v>
      </c>
      <c r="AB37" s="21">
        <v>0</v>
      </c>
      <c r="AC37" s="27">
        <f t="shared" si="11"/>
        <v>0</v>
      </c>
      <c r="AD37" s="27">
        <f t="shared" si="12"/>
        <v>0</v>
      </c>
      <c r="AE37" s="21">
        <v>0</v>
      </c>
      <c r="AF37" s="38">
        <v>0</v>
      </c>
      <c r="AG37" s="28">
        <f t="shared" si="13"/>
        <v>0</v>
      </c>
      <c r="AH37" s="29">
        <f t="shared" si="14"/>
        <v>0</v>
      </c>
      <c r="AI37" s="29">
        <f t="shared" si="15"/>
        <v>0</v>
      </c>
      <c r="AJ37" s="38"/>
    </row>
    <row r="38" spans="2:36" ht="18">
      <c r="B38" s="22" t="s">
        <v>53</v>
      </c>
      <c r="F38" s="67" t="s">
        <v>54</v>
      </c>
      <c r="G38" s="21">
        <v>56186926.97</v>
      </c>
      <c r="H38" s="38">
        <v>68081000</v>
      </c>
      <c r="I38" s="21">
        <v>1020555.46</v>
      </c>
      <c r="J38" s="21">
        <v>1801530.75</v>
      </c>
      <c r="K38" s="21">
        <v>3744481.37</v>
      </c>
      <c r="L38" s="21">
        <v>5333817.4</v>
      </c>
      <c r="M38" s="27">
        <f t="shared" si="3"/>
        <v>2723925.91</v>
      </c>
      <c r="N38" s="27">
        <f t="shared" si="4"/>
        <v>3532286.6500000004</v>
      </c>
      <c r="O38" s="21">
        <v>7594837.85</v>
      </c>
      <c r="P38" s="21">
        <v>8498638.25</v>
      </c>
      <c r="Q38" s="27">
        <f t="shared" si="5"/>
        <v>3850356.4799999995</v>
      </c>
      <c r="R38" s="27">
        <f t="shared" si="6"/>
        <v>3164820.8499999996</v>
      </c>
      <c r="S38" s="21">
        <v>11328475.18</v>
      </c>
      <c r="T38" s="21">
        <v>13327937.04</v>
      </c>
      <c r="U38" s="27">
        <f t="shared" si="7"/>
        <v>3733637.33</v>
      </c>
      <c r="V38" s="27">
        <f t="shared" si="8"/>
        <v>4829298.789999999</v>
      </c>
      <c r="W38" s="21">
        <v>15462159.28</v>
      </c>
      <c r="X38" s="21">
        <v>17737772.27</v>
      </c>
      <c r="Y38" s="27">
        <f t="shared" si="9"/>
        <v>4133684.0999999996</v>
      </c>
      <c r="Z38" s="27">
        <f t="shared" si="10"/>
        <v>4409835.23</v>
      </c>
      <c r="AA38" s="21">
        <v>14824763.02</v>
      </c>
      <c r="AB38" s="21">
        <v>20889814.42</v>
      </c>
      <c r="AC38" s="27">
        <f t="shared" si="11"/>
        <v>-637396.2599999998</v>
      </c>
      <c r="AD38" s="27">
        <f t="shared" si="12"/>
        <v>3152042.1500000022</v>
      </c>
      <c r="AE38" s="21">
        <v>14824763.02</v>
      </c>
      <c r="AF38" s="38">
        <v>20889814.42</v>
      </c>
      <c r="AG38" s="28">
        <f t="shared" si="13"/>
        <v>40.911624636546826</v>
      </c>
      <c r="AH38" s="29">
        <f t="shared" si="14"/>
        <v>26.384719399079103</v>
      </c>
      <c r="AI38" s="29">
        <f t="shared" si="15"/>
        <v>30.683765543984375</v>
      </c>
      <c r="AJ38" s="38">
        <v>68247121</v>
      </c>
    </row>
    <row r="39" spans="2:36" ht="18">
      <c r="B39" s="22" t="s">
        <v>55</v>
      </c>
      <c r="F39" s="67" t="s">
        <v>56</v>
      </c>
      <c r="G39" s="21">
        <v>40035353.13</v>
      </c>
      <c r="H39" s="38">
        <v>34828000</v>
      </c>
      <c r="I39" s="21">
        <v>1821044.48</v>
      </c>
      <c r="J39" s="21">
        <v>1786461.38</v>
      </c>
      <c r="K39" s="21">
        <v>5295896.72</v>
      </c>
      <c r="L39" s="21">
        <v>7378849.32</v>
      </c>
      <c r="M39" s="27">
        <f t="shared" si="3"/>
        <v>3474852.2399999998</v>
      </c>
      <c r="N39" s="27">
        <f t="shared" si="4"/>
        <v>5592387.94</v>
      </c>
      <c r="O39" s="21">
        <v>7678578.37</v>
      </c>
      <c r="P39" s="21">
        <v>11867187.61</v>
      </c>
      <c r="Q39" s="27">
        <f t="shared" si="5"/>
        <v>2382681.6500000004</v>
      </c>
      <c r="R39" s="27">
        <f t="shared" si="6"/>
        <v>4488338.289999999</v>
      </c>
      <c r="S39" s="21">
        <v>11222841.28</v>
      </c>
      <c r="T39" s="21">
        <v>16614785.02</v>
      </c>
      <c r="U39" s="27">
        <f t="shared" si="7"/>
        <v>3544262.909999999</v>
      </c>
      <c r="V39" s="27">
        <f t="shared" si="8"/>
        <v>4747597.41</v>
      </c>
      <c r="W39" s="21">
        <v>13024216.03</v>
      </c>
      <c r="X39" s="21">
        <v>19707508.69</v>
      </c>
      <c r="Y39" s="27">
        <f t="shared" si="9"/>
        <v>1801374.75</v>
      </c>
      <c r="Z39" s="27">
        <f t="shared" si="10"/>
        <v>3092723.670000002</v>
      </c>
      <c r="AA39" s="21">
        <v>10242522</v>
      </c>
      <c r="AB39" s="21">
        <v>23066337.93</v>
      </c>
      <c r="AC39" s="27">
        <f t="shared" si="11"/>
        <v>-2781694.0299999993</v>
      </c>
      <c r="AD39" s="27">
        <f t="shared" si="12"/>
        <v>3358829.2399999984</v>
      </c>
      <c r="AE39" s="21">
        <v>10242522</v>
      </c>
      <c r="AF39" s="38">
        <v>23066337.93</v>
      </c>
      <c r="AG39" s="28">
        <f t="shared" si="13"/>
        <v>125.20174162183883</v>
      </c>
      <c r="AH39" s="29">
        <f t="shared" si="14"/>
        <v>25.583693409025766</v>
      </c>
      <c r="AI39" s="29">
        <f t="shared" si="15"/>
        <v>66.22929232226944</v>
      </c>
      <c r="AJ39" s="38">
        <v>45410000</v>
      </c>
    </row>
    <row r="40" spans="2:36" ht="18">
      <c r="B40" s="22" t="s">
        <v>57</v>
      </c>
      <c r="F40" s="67" t="s">
        <v>58</v>
      </c>
      <c r="G40" s="21">
        <v>385696.98</v>
      </c>
      <c r="H40" s="38">
        <v>505000</v>
      </c>
      <c r="I40" s="21">
        <v>6067.41</v>
      </c>
      <c r="J40" s="21">
        <v>15095.67</v>
      </c>
      <c r="K40" s="21">
        <v>49372.1</v>
      </c>
      <c r="L40" s="21">
        <v>39675.78</v>
      </c>
      <c r="M40" s="27">
        <f t="shared" si="3"/>
        <v>43304.69</v>
      </c>
      <c r="N40" s="27">
        <f t="shared" si="4"/>
        <v>24580.11</v>
      </c>
      <c r="O40" s="21">
        <v>93925.51</v>
      </c>
      <c r="P40" s="21">
        <v>76647.64</v>
      </c>
      <c r="Q40" s="27">
        <f t="shared" si="5"/>
        <v>44553.409999999996</v>
      </c>
      <c r="R40" s="27">
        <f t="shared" si="6"/>
        <v>36971.86</v>
      </c>
      <c r="S40" s="21">
        <v>129782.67</v>
      </c>
      <c r="T40" s="21">
        <v>93947.87</v>
      </c>
      <c r="U40" s="27">
        <f t="shared" si="7"/>
        <v>35857.16</v>
      </c>
      <c r="V40" s="27">
        <f t="shared" si="8"/>
        <v>17300.229999999996</v>
      </c>
      <c r="W40" s="21">
        <v>151408.6</v>
      </c>
      <c r="X40" s="21">
        <v>129617.1</v>
      </c>
      <c r="Y40" s="27">
        <f t="shared" si="9"/>
        <v>21625.930000000008</v>
      </c>
      <c r="Z40" s="27">
        <f t="shared" si="10"/>
        <v>35669.23000000001</v>
      </c>
      <c r="AA40" s="21">
        <v>142929.04</v>
      </c>
      <c r="AB40" s="21">
        <v>169691.82</v>
      </c>
      <c r="AC40" s="27">
        <f t="shared" si="11"/>
        <v>-8479.559999999998</v>
      </c>
      <c r="AD40" s="27">
        <f t="shared" si="12"/>
        <v>40074.72</v>
      </c>
      <c r="AE40" s="21">
        <v>142929.04</v>
      </c>
      <c r="AF40" s="38">
        <v>169691.82</v>
      </c>
      <c r="AG40" s="28">
        <f t="shared" si="13"/>
        <v>18.72452232240558</v>
      </c>
      <c r="AH40" s="29">
        <f t="shared" si="14"/>
        <v>37.05733967634385</v>
      </c>
      <c r="AI40" s="29">
        <f t="shared" si="15"/>
        <v>33.60234059405941</v>
      </c>
      <c r="AJ40" s="38">
        <v>619000</v>
      </c>
    </row>
    <row r="41" spans="2:36" ht="18">
      <c r="B41" s="22" t="s">
        <v>59</v>
      </c>
      <c r="F41" s="67" t="s">
        <v>60</v>
      </c>
      <c r="G41" s="21">
        <v>16198742.34</v>
      </c>
      <c r="H41" s="38">
        <v>30208000</v>
      </c>
      <c r="I41" s="21">
        <v>168298.13</v>
      </c>
      <c r="J41" s="21">
        <v>192144.7</v>
      </c>
      <c r="K41" s="21">
        <v>1111540.57</v>
      </c>
      <c r="L41" s="21">
        <v>1380971.34</v>
      </c>
      <c r="M41" s="27">
        <f t="shared" si="3"/>
        <v>943242.4400000001</v>
      </c>
      <c r="N41" s="27">
        <f t="shared" si="4"/>
        <v>1188826.6400000001</v>
      </c>
      <c r="O41" s="21">
        <v>2119153.79</v>
      </c>
      <c r="P41" s="21">
        <v>2677793.75</v>
      </c>
      <c r="Q41" s="27">
        <f t="shared" si="5"/>
        <v>1007613.22</v>
      </c>
      <c r="R41" s="27">
        <f t="shared" si="6"/>
        <v>1296822.41</v>
      </c>
      <c r="S41" s="21">
        <v>3296880.73</v>
      </c>
      <c r="T41" s="21">
        <v>4474240.64</v>
      </c>
      <c r="U41" s="27">
        <f t="shared" si="7"/>
        <v>1177726.94</v>
      </c>
      <c r="V41" s="27">
        <f t="shared" si="8"/>
        <v>1796446.8899999997</v>
      </c>
      <c r="W41" s="21">
        <v>4765739.03</v>
      </c>
      <c r="X41" s="21">
        <v>6250067.43</v>
      </c>
      <c r="Y41" s="27">
        <f t="shared" si="9"/>
        <v>1468858.3000000003</v>
      </c>
      <c r="Z41" s="27">
        <f t="shared" si="10"/>
        <v>1775826.79</v>
      </c>
      <c r="AA41" s="21">
        <v>4855147.69</v>
      </c>
      <c r="AB41" s="21">
        <v>7784173.2</v>
      </c>
      <c r="AC41" s="27">
        <f t="shared" si="11"/>
        <v>89408.66000000015</v>
      </c>
      <c r="AD41" s="27">
        <f t="shared" si="12"/>
        <v>1534105.7700000005</v>
      </c>
      <c r="AE41" s="21">
        <v>4855147.69</v>
      </c>
      <c r="AF41" s="38">
        <v>7784173.2</v>
      </c>
      <c r="AG41" s="28">
        <f t="shared" si="13"/>
        <v>60.32824739879333</v>
      </c>
      <c r="AH41" s="29">
        <f t="shared" si="14"/>
        <v>29.972374324462525</v>
      </c>
      <c r="AI41" s="29">
        <f t="shared" si="15"/>
        <v>25.76858183262712</v>
      </c>
      <c r="AJ41" s="38">
        <v>30755000</v>
      </c>
    </row>
    <row r="42" spans="2:36" ht="18">
      <c r="B42" s="22" t="s">
        <v>61</v>
      </c>
      <c r="F42" s="67" t="s">
        <v>62</v>
      </c>
      <c r="G42" s="21">
        <v>1419084.21</v>
      </c>
      <c r="H42" s="38">
        <v>2698000</v>
      </c>
      <c r="I42" s="21">
        <v>0</v>
      </c>
      <c r="J42" s="21">
        <v>0</v>
      </c>
      <c r="K42" s="21">
        <v>7616</v>
      </c>
      <c r="L42" s="21">
        <v>6421.86</v>
      </c>
      <c r="M42" s="27">
        <f t="shared" si="3"/>
        <v>7616</v>
      </c>
      <c r="N42" s="27">
        <f t="shared" si="4"/>
        <v>6421.86</v>
      </c>
      <c r="O42" s="21">
        <v>7616</v>
      </c>
      <c r="P42" s="21">
        <v>188413.26</v>
      </c>
      <c r="Q42" s="27">
        <f t="shared" si="5"/>
        <v>0</v>
      </c>
      <c r="R42" s="27">
        <f t="shared" si="6"/>
        <v>181991.40000000002</v>
      </c>
      <c r="S42" s="21">
        <v>123092.04</v>
      </c>
      <c r="T42" s="21">
        <v>189547.26</v>
      </c>
      <c r="U42" s="27">
        <f t="shared" si="7"/>
        <v>115476.04</v>
      </c>
      <c r="V42" s="27">
        <f t="shared" si="8"/>
        <v>1134</v>
      </c>
      <c r="W42" s="21">
        <v>201533.72</v>
      </c>
      <c r="X42" s="21">
        <v>536525.14</v>
      </c>
      <c r="Y42" s="27">
        <f t="shared" si="9"/>
        <v>78441.68000000001</v>
      </c>
      <c r="Z42" s="27">
        <f t="shared" si="10"/>
        <v>346977.88</v>
      </c>
      <c r="AA42" s="21">
        <v>202742.89</v>
      </c>
      <c r="AB42" s="21">
        <v>642240.5</v>
      </c>
      <c r="AC42" s="27">
        <f t="shared" si="11"/>
        <v>1209.1700000000128</v>
      </c>
      <c r="AD42" s="27">
        <f t="shared" si="12"/>
        <v>105715.35999999999</v>
      </c>
      <c r="AE42" s="21">
        <v>202742.89</v>
      </c>
      <c r="AF42" s="38">
        <v>642240.5</v>
      </c>
      <c r="AG42" s="28">
        <f t="shared" si="13"/>
        <v>216.77584353266343</v>
      </c>
      <c r="AH42" s="29">
        <f t="shared" si="14"/>
        <v>14.286882242175045</v>
      </c>
      <c r="AI42" s="29">
        <f t="shared" si="15"/>
        <v>23.804318013343217</v>
      </c>
      <c r="AJ42" s="38">
        <v>2698000</v>
      </c>
    </row>
    <row r="43" spans="2:36" ht="18">
      <c r="B43" s="22" t="s">
        <v>63</v>
      </c>
      <c r="F43" s="67" t="s">
        <v>64</v>
      </c>
      <c r="G43" s="21">
        <v>1098846.99</v>
      </c>
      <c r="H43" s="38">
        <v>1258000</v>
      </c>
      <c r="I43" s="21">
        <v>0</v>
      </c>
      <c r="J43" s="21">
        <v>0</v>
      </c>
      <c r="K43" s="21">
        <v>4963.08</v>
      </c>
      <c r="L43" s="21">
        <v>50764.93</v>
      </c>
      <c r="M43" s="27">
        <f t="shared" si="3"/>
        <v>4963.08</v>
      </c>
      <c r="N43" s="27">
        <f t="shared" si="4"/>
        <v>50764.93</v>
      </c>
      <c r="O43" s="21">
        <v>22417.92</v>
      </c>
      <c r="P43" s="21">
        <v>69989.63</v>
      </c>
      <c r="Q43" s="27">
        <f t="shared" si="5"/>
        <v>17454.839999999997</v>
      </c>
      <c r="R43" s="27">
        <f t="shared" si="6"/>
        <v>19224.700000000004</v>
      </c>
      <c r="S43" s="21">
        <v>85048.74</v>
      </c>
      <c r="T43" s="21">
        <v>115630.69</v>
      </c>
      <c r="U43" s="27">
        <f t="shared" si="7"/>
        <v>62630.82000000001</v>
      </c>
      <c r="V43" s="27">
        <f t="shared" si="8"/>
        <v>45641.06</v>
      </c>
      <c r="W43" s="21">
        <v>150950.34</v>
      </c>
      <c r="X43" s="21">
        <v>289582.63</v>
      </c>
      <c r="Y43" s="27">
        <f t="shared" si="9"/>
        <v>65901.59999999999</v>
      </c>
      <c r="Z43" s="27">
        <f t="shared" si="10"/>
        <v>173951.94</v>
      </c>
      <c r="AA43" s="21">
        <v>182630.63</v>
      </c>
      <c r="AB43" s="21">
        <v>424055.51</v>
      </c>
      <c r="AC43" s="27">
        <f t="shared" si="11"/>
        <v>31680.290000000008</v>
      </c>
      <c r="AD43" s="27">
        <f t="shared" si="12"/>
        <v>134472.88</v>
      </c>
      <c r="AE43" s="21">
        <v>182630.63</v>
      </c>
      <c r="AF43" s="38">
        <v>424055.51</v>
      </c>
      <c r="AG43" s="28">
        <f t="shared" si="13"/>
        <v>132.19298427651484</v>
      </c>
      <c r="AH43" s="29">
        <f t="shared" si="14"/>
        <v>16.620205693970185</v>
      </c>
      <c r="AI43" s="29">
        <f t="shared" si="15"/>
        <v>33.708705087440386</v>
      </c>
      <c r="AJ43" s="38">
        <v>1478000</v>
      </c>
    </row>
    <row r="44" spans="2:36" ht="18">
      <c r="B44" s="22" t="s">
        <v>65</v>
      </c>
      <c r="F44" s="67" t="s">
        <v>66</v>
      </c>
      <c r="G44" s="21">
        <v>2163351.01</v>
      </c>
      <c r="H44" s="38">
        <v>1922000</v>
      </c>
      <c r="I44" s="21">
        <v>0</v>
      </c>
      <c r="J44" s="21">
        <v>0</v>
      </c>
      <c r="K44" s="21">
        <v>21243.04</v>
      </c>
      <c r="L44" s="21">
        <v>27563.44</v>
      </c>
      <c r="M44" s="27">
        <f t="shared" si="3"/>
        <v>21243.04</v>
      </c>
      <c r="N44" s="27">
        <f t="shared" si="4"/>
        <v>27563.44</v>
      </c>
      <c r="O44" s="21">
        <v>85029.85</v>
      </c>
      <c r="P44" s="21">
        <v>133368.66</v>
      </c>
      <c r="Q44" s="27">
        <f t="shared" si="5"/>
        <v>63786.810000000005</v>
      </c>
      <c r="R44" s="27">
        <f t="shared" si="6"/>
        <v>105805.22</v>
      </c>
      <c r="S44" s="21">
        <v>120697.59</v>
      </c>
      <c r="T44" s="21">
        <v>342172.33</v>
      </c>
      <c r="U44" s="27">
        <f t="shared" si="7"/>
        <v>35667.73999999999</v>
      </c>
      <c r="V44" s="27">
        <f t="shared" si="8"/>
        <v>208803.67</v>
      </c>
      <c r="W44" s="21">
        <v>176418.37</v>
      </c>
      <c r="X44" s="21">
        <v>523748.95</v>
      </c>
      <c r="Y44" s="27">
        <f t="shared" si="9"/>
        <v>55720.78</v>
      </c>
      <c r="Z44" s="27">
        <f t="shared" si="10"/>
        <v>181576.62</v>
      </c>
      <c r="AA44" s="21">
        <v>251758.61</v>
      </c>
      <c r="AB44" s="21">
        <v>585595.95</v>
      </c>
      <c r="AC44" s="27">
        <f t="shared" si="11"/>
        <v>75340.23999999999</v>
      </c>
      <c r="AD44" s="27">
        <f t="shared" si="12"/>
        <v>61846.99999999994</v>
      </c>
      <c r="AE44" s="21">
        <v>251758.61</v>
      </c>
      <c r="AF44" s="38">
        <v>585595.95</v>
      </c>
      <c r="AG44" s="28">
        <f t="shared" si="13"/>
        <v>132.60215410309104</v>
      </c>
      <c r="AH44" s="29">
        <f t="shared" si="14"/>
        <v>11.637436959432673</v>
      </c>
      <c r="AI44" s="29">
        <f t="shared" si="15"/>
        <v>30.46805150884495</v>
      </c>
      <c r="AJ44" s="38">
        <v>2009000</v>
      </c>
    </row>
    <row r="45" spans="2:36" ht="18">
      <c r="B45" s="22" t="s">
        <v>67</v>
      </c>
      <c r="F45" s="67" t="s">
        <v>68</v>
      </c>
      <c r="G45" s="21">
        <v>1129511.62</v>
      </c>
      <c r="H45" s="38">
        <v>922000</v>
      </c>
      <c r="I45" s="21">
        <v>56744</v>
      </c>
      <c r="J45" s="21">
        <v>70268.76</v>
      </c>
      <c r="K45" s="21">
        <v>246497.51</v>
      </c>
      <c r="L45" s="21">
        <v>253388.64</v>
      </c>
      <c r="M45" s="27">
        <f t="shared" si="3"/>
        <v>189753.51</v>
      </c>
      <c r="N45" s="27">
        <f t="shared" si="4"/>
        <v>183119.88</v>
      </c>
      <c r="O45" s="21">
        <v>334361.83</v>
      </c>
      <c r="P45" s="21">
        <v>636270.8</v>
      </c>
      <c r="Q45" s="27">
        <f t="shared" si="5"/>
        <v>87864.32</v>
      </c>
      <c r="R45" s="27">
        <f t="shared" si="6"/>
        <v>382882.16000000003</v>
      </c>
      <c r="S45" s="21">
        <v>379576.07</v>
      </c>
      <c r="T45" s="21">
        <v>743799.24</v>
      </c>
      <c r="U45" s="27">
        <f t="shared" si="7"/>
        <v>45214.23999999999</v>
      </c>
      <c r="V45" s="27">
        <f t="shared" si="8"/>
        <v>107528.43999999994</v>
      </c>
      <c r="W45" s="21">
        <v>479607.82</v>
      </c>
      <c r="X45" s="21">
        <v>828649.59</v>
      </c>
      <c r="Y45" s="27">
        <f t="shared" si="9"/>
        <v>100031.75</v>
      </c>
      <c r="Z45" s="27">
        <f t="shared" si="10"/>
        <v>84850.34999999998</v>
      </c>
      <c r="AA45" s="21">
        <v>540033.92</v>
      </c>
      <c r="AB45" s="21">
        <v>939454.37</v>
      </c>
      <c r="AC45" s="27">
        <f t="shared" si="11"/>
        <v>60426.100000000035</v>
      </c>
      <c r="AD45" s="27">
        <f t="shared" si="12"/>
        <v>110804.78000000003</v>
      </c>
      <c r="AE45" s="21">
        <v>540033.92</v>
      </c>
      <c r="AF45" s="38">
        <v>939454.37</v>
      </c>
      <c r="AG45" s="28">
        <f t="shared" si="13"/>
        <v>73.96210408412863</v>
      </c>
      <c r="AH45" s="29">
        <f t="shared" si="14"/>
        <v>47.811276169075626</v>
      </c>
      <c r="AI45" s="29">
        <f t="shared" si="15"/>
        <v>101.89309869848155</v>
      </c>
      <c r="AJ45" s="38">
        <v>2020000</v>
      </c>
    </row>
    <row r="46" spans="2:36" ht="18">
      <c r="B46" s="22" t="s">
        <v>69</v>
      </c>
      <c r="F46" s="66" t="s">
        <v>70</v>
      </c>
      <c r="G46" s="20">
        <v>0</v>
      </c>
      <c r="H46" s="37">
        <v>0</v>
      </c>
      <c r="I46" s="20">
        <v>0</v>
      </c>
      <c r="J46" s="20">
        <v>0</v>
      </c>
      <c r="K46" s="20">
        <v>0</v>
      </c>
      <c r="L46" s="20">
        <v>0</v>
      </c>
      <c r="M46" s="20">
        <f t="shared" si="3"/>
        <v>0</v>
      </c>
      <c r="N46" s="20">
        <f t="shared" si="4"/>
        <v>0</v>
      </c>
      <c r="O46" s="20">
        <v>0</v>
      </c>
      <c r="P46" s="20">
        <v>0</v>
      </c>
      <c r="Q46" s="20">
        <f t="shared" si="5"/>
        <v>0</v>
      </c>
      <c r="R46" s="20">
        <f t="shared" si="6"/>
        <v>0</v>
      </c>
      <c r="S46" s="20">
        <v>0</v>
      </c>
      <c r="T46" s="20">
        <v>0</v>
      </c>
      <c r="U46" s="20">
        <f t="shared" si="7"/>
        <v>0</v>
      </c>
      <c r="V46" s="20">
        <f t="shared" si="8"/>
        <v>0</v>
      </c>
      <c r="W46" s="20">
        <v>0</v>
      </c>
      <c r="X46" s="20">
        <v>0</v>
      </c>
      <c r="Y46" s="20">
        <f t="shared" si="9"/>
        <v>0</v>
      </c>
      <c r="Z46" s="20">
        <f t="shared" si="10"/>
        <v>0</v>
      </c>
      <c r="AA46" s="20">
        <v>0</v>
      </c>
      <c r="AB46" s="20">
        <v>0</v>
      </c>
      <c r="AC46" s="20">
        <f t="shared" si="11"/>
        <v>0</v>
      </c>
      <c r="AD46" s="20">
        <f t="shared" si="12"/>
        <v>0</v>
      </c>
      <c r="AE46" s="20">
        <v>0</v>
      </c>
      <c r="AF46" s="37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37"/>
    </row>
    <row r="47" spans="2:36" ht="18">
      <c r="B47" s="22" t="s">
        <v>71</v>
      </c>
      <c r="F47" s="67" t="s">
        <v>72</v>
      </c>
      <c r="G47" s="21">
        <v>0</v>
      </c>
      <c r="H47" s="38">
        <v>0</v>
      </c>
      <c r="I47" s="21">
        <v>0</v>
      </c>
      <c r="J47" s="21">
        <v>0</v>
      </c>
      <c r="K47" s="21">
        <v>0</v>
      </c>
      <c r="L47" s="21">
        <v>0</v>
      </c>
      <c r="M47" s="27">
        <f t="shared" si="3"/>
        <v>0</v>
      </c>
      <c r="N47" s="27">
        <f t="shared" si="4"/>
        <v>0</v>
      </c>
      <c r="O47" s="21">
        <v>0</v>
      </c>
      <c r="P47" s="21">
        <v>0</v>
      </c>
      <c r="Q47" s="27">
        <f t="shared" si="5"/>
        <v>0</v>
      </c>
      <c r="R47" s="27">
        <f t="shared" si="6"/>
        <v>0</v>
      </c>
      <c r="S47" s="21">
        <v>0</v>
      </c>
      <c r="T47" s="21">
        <v>0</v>
      </c>
      <c r="U47" s="27">
        <f t="shared" si="7"/>
        <v>0</v>
      </c>
      <c r="V47" s="27">
        <f t="shared" si="8"/>
        <v>0</v>
      </c>
      <c r="W47" s="21">
        <v>0</v>
      </c>
      <c r="X47" s="21">
        <v>0</v>
      </c>
      <c r="Y47" s="27">
        <f t="shared" si="9"/>
        <v>0</v>
      </c>
      <c r="Z47" s="27">
        <f t="shared" si="10"/>
        <v>0</v>
      </c>
      <c r="AA47" s="21">
        <v>0</v>
      </c>
      <c r="AB47" s="21">
        <v>0</v>
      </c>
      <c r="AC47" s="27">
        <f t="shared" si="11"/>
        <v>0</v>
      </c>
      <c r="AD47" s="27">
        <f t="shared" si="12"/>
        <v>0</v>
      </c>
      <c r="AE47" s="21">
        <v>0</v>
      </c>
      <c r="AF47" s="38">
        <v>0</v>
      </c>
      <c r="AG47" s="28">
        <f t="shared" si="13"/>
        <v>0</v>
      </c>
      <c r="AH47" s="29">
        <f t="shared" si="14"/>
        <v>0</v>
      </c>
      <c r="AI47" s="29">
        <f t="shared" si="15"/>
        <v>0</v>
      </c>
      <c r="AJ47" s="38"/>
    </row>
    <row r="48" spans="2:36" ht="18">
      <c r="B48" s="22" t="s">
        <v>73</v>
      </c>
      <c r="F48" s="67" t="s">
        <v>74</v>
      </c>
      <c r="G48" s="21">
        <v>0</v>
      </c>
      <c r="H48" s="38">
        <v>0</v>
      </c>
      <c r="I48" s="21">
        <v>0</v>
      </c>
      <c r="J48" s="21">
        <v>0</v>
      </c>
      <c r="K48" s="21">
        <v>0</v>
      </c>
      <c r="L48" s="21">
        <v>0</v>
      </c>
      <c r="M48" s="27">
        <f t="shared" si="3"/>
        <v>0</v>
      </c>
      <c r="N48" s="27">
        <f t="shared" si="4"/>
        <v>0</v>
      </c>
      <c r="O48" s="21">
        <v>0</v>
      </c>
      <c r="P48" s="21">
        <v>0</v>
      </c>
      <c r="Q48" s="27">
        <f t="shared" si="5"/>
        <v>0</v>
      </c>
      <c r="R48" s="27">
        <f t="shared" si="6"/>
        <v>0</v>
      </c>
      <c r="S48" s="21">
        <v>0</v>
      </c>
      <c r="T48" s="21">
        <v>0</v>
      </c>
      <c r="U48" s="27">
        <f t="shared" si="7"/>
        <v>0</v>
      </c>
      <c r="V48" s="27">
        <f t="shared" si="8"/>
        <v>0</v>
      </c>
      <c r="W48" s="21">
        <v>0</v>
      </c>
      <c r="X48" s="21">
        <v>0</v>
      </c>
      <c r="Y48" s="27">
        <f t="shared" si="9"/>
        <v>0</v>
      </c>
      <c r="Z48" s="27">
        <f t="shared" si="10"/>
        <v>0</v>
      </c>
      <c r="AA48" s="21">
        <v>0</v>
      </c>
      <c r="AB48" s="21">
        <v>0</v>
      </c>
      <c r="AC48" s="27">
        <f t="shared" si="11"/>
        <v>0</v>
      </c>
      <c r="AD48" s="27">
        <f t="shared" si="12"/>
        <v>0</v>
      </c>
      <c r="AE48" s="21">
        <v>0</v>
      </c>
      <c r="AF48" s="38">
        <v>0</v>
      </c>
      <c r="AG48" s="28">
        <f t="shared" si="13"/>
        <v>0</v>
      </c>
      <c r="AH48" s="29">
        <f t="shared" si="14"/>
        <v>0</v>
      </c>
      <c r="AI48" s="29">
        <f t="shared" si="15"/>
        <v>0</v>
      </c>
      <c r="AJ48" s="38"/>
    </row>
    <row r="49" spans="2:36" ht="18">
      <c r="B49" s="22" t="s">
        <v>75</v>
      </c>
      <c r="F49" s="67" t="s">
        <v>76</v>
      </c>
      <c r="G49" s="21">
        <v>0</v>
      </c>
      <c r="H49" s="38">
        <v>0</v>
      </c>
      <c r="I49" s="21">
        <v>0</v>
      </c>
      <c r="J49" s="21">
        <v>0</v>
      </c>
      <c r="K49" s="21">
        <v>0</v>
      </c>
      <c r="L49" s="21">
        <v>0</v>
      </c>
      <c r="M49" s="27">
        <f t="shared" si="3"/>
        <v>0</v>
      </c>
      <c r="N49" s="27">
        <f t="shared" si="4"/>
        <v>0</v>
      </c>
      <c r="O49" s="21">
        <v>0</v>
      </c>
      <c r="P49" s="21">
        <v>0</v>
      </c>
      <c r="Q49" s="27">
        <f t="shared" si="5"/>
        <v>0</v>
      </c>
      <c r="R49" s="27">
        <f t="shared" si="6"/>
        <v>0</v>
      </c>
      <c r="S49" s="21">
        <v>0</v>
      </c>
      <c r="T49" s="21">
        <v>0</v>
      </c>
      <c r="U49" s="27">
        <f t="shared" si="7"/>
        <v>0</v>
      </c>
      <c r="V49" s="27">
        <f t="shared" si="8"/>
        <v>0</v>
      </c>
      <c r="W49" s="21">
        <v>0</v>
      </c>
      <c r="X49" s="21">
        <v>0</v>
      </c>
      <c r="Y49" s="27">
        <f t="shared" si="9"/>
        <v>0</v>
      </c>
      <c r="Z49" s="27">
        <f t="shared" si="10"/>
        <v>0</v>
      </c>
      <c r="AA49" s="21">
        <v>0</v>
      </c>
      <c r="AB49" s="21">
        <v>0</v>
      </c>
      <c r="AC49" s="27">
        <f t="shared" si="11"/>
        <v>0</v>
      </c>
      <c r="AD49" s="27">
        <f t="shared" si="12"/>
        <v>0</v>
      </c>
      <c r="AE49" s="21">
        <v>0</v>
      </c>
      <c r="AF49" s="38">
        <v>0</v>
      </c>
      <c r="AG49" s="28">
        <f t="shared" si="13"/>
        <v>0</v>
      </c>
      <c r="AH49" s="29">
        <f t="shared" si="14"/>
        <v>0</v>
      </c>
      <c r="AI49" s="29">
        <f t="shared" si="15"/>
        <v>0</v>
      </c>
      <c r="AJ49" s="38"/>
    </row>
    <row r="50" spans="2:36" ht="18">
      <c r="B50" s="22" t="s">
        <v>77</v>
      </c>
      <c r="F50" s="67" t="s">
        <v>78</v>
      </c>
      <c r="G50" s="21">
        <v>0</v>
      </c>
      <c r="H50" s="38">
        <v>0</v>
      </c>
      <c r="I50" s="21">
        <v>0</v>
      </c>
      <c r="J50" s="21">
        <v>0</v>
      </c>
      <c r="K50" s="21">
        <v>0</v>
      </c>
      <c r="L50" s="21">
        <v>0</v>
      </c>
      <c r="M50" s="27">
        <f t="shared" si="3"/>
        <v>0</v>
      </c>
      <c r="N50" s="27">
        <f t="shared" si="4"/>
        <v>0</v>
      </c>
      <c r="O50" s="21">
        <v>0</v>
      </c>
      <c r="P50" s="21">
        <v>0</v>
      </c>
      <c r="Q50" s="27">
        <f t="shared" si="5"/>
        <v>0</v>
      </c>
      <c r="R50" s="27">
        <f t="shared" si="6"/>
        <v>0</v>
      </c>
      <c r="S50" s="21">
        <v>0</v>
      </c>
      <c r="T50" s="21">
        <v>0</v>
      </c>
      <c r="U50" s="27">
        <f t="shared" si="7"/>
        <v>0</v>
      </c>
      <c r="V50" s="27">
        <f t="shared" si="8"/>
        <v>0</v>
      </c>
      <c r="W50" s="21">
        <v>0</v>
      </c>
      <c r="X50" s="21">
        <v>0</v>
      </c>
      <c r="Y50" s="27">
        <f t="shared" si="9"/>
        <v>0</v>
      </c>
      <c r="Z50" s="27">
        <f t="shared" si="10"/>
        <v>0</v>
      </c>
      <c r="AA50" s="21">
        <v>0</v>
      </c>
      <c r="AB50" s="21">
        <v>0</v>
      </c>
      <c r="AC50" s="27">
        <f t="shared" si="11"/>
        <v>0</v>
      </c>
      <c r="AD50" s="27">
        <f t="shared" si="12"/>
        <v>0</v>
      </c>
      <c r="AE50" s="21">
        <v>0</v>
      </c>
      <c r="AF50" s="38">
        <v>0</v>
      </c>
      <c r="AG50" s="28">
        <f t="shared" si="13"/>
        <v>0</v>
      </c>
      <c r="AH50" s="29">
        <f t="shared" si="14"/>
        <v>0</v>
      </c>
      <c r="AI50" s="29">
        <f t="shared" si="15"/>
        <v>0</v>
      </c>
      <c r="AJ50" s="38"/>
    </row>
    <row r="51" spans="2:36" ht="18">
      <c r="B51" s="22" t="s">
        <v>79</v>
      </c>
      <c r="F51" s="67" t="s">
        <v>80</v>
      </c>
      <c r="G51" s="21">
        <v>0</v>
      </c>
      <c r="H51" s="38">
        <v>0</v>
      </c>
      <c r="I51" s="21">
        <v>0</v>
      </c>
      <c r="J51" s="21">
        <v>0</v>
      </c>
      <c r="K51" s="21">
        <v>0</v>
      </c>
      <c r="L51" s="21">
        <v>0</v>
      </c>
      <c r="M51" s="27">
        <f t="shared" si="3"/>
        <v>0</v>
      </c>
      <c r="N51" s="27">
        <f t="shared" si="4"/>
        <v>0</v>
      </c>
      <c r="O51" s="21">
        <v>0</v>
      </c>
      <c r="P51" s="21">
        <v>0</v>
      </c>
      <c r="Q51" s="27">
        <f t="shared" si="5"/>
        <v>0</v>
      </c>
      <c r="R51" s="27">
        <f t="shared" si="6"/>
        <v>0</v>
      </c>
      <c r="S51" s="21">
        <v>0</v>
      </c>
      <c r="T51" s="21">
        <v>0</v>
      </c>
      <c r="U51" s="27">
        <f t="shared" si="7"/>
        <v>0</v>
      </c>
      <c r="V51" s="27">
        <f t="shared" si="8"/>
        <v>0</v>
      </c>
      <c r="W51" s="21">
        <v>0</v>
      </c>
      <c r="X51" s="21">
        <v>0</v>
      </c>
      <c r="Y51" s="27">
        <f t="shared" si="9"/>
        <v>0</v>
      </c>
      <c r="Z51" s="27">
        <f t="shared" si="10"/>
        <v>0</v>
      </c>
      <c r="AA51" s="21">
        <v>0</v>
      </c>
      <c r="AB51" s="21">
        <v>0</v>
      </c>
      <c r="AC51" s="27">
        <f t="shared" si="11"/>
        <v>0</v>
      </c>
      <c r="AD51" s="27">
        <f t="shared" si="12"/>
        <v>0</v>
      </c>
      <c r="AE51" s="21">
        <v>0</v>
      </c>
      <c r="AF51" s="38">
        <v>0</v>
      </c>
      <c r="AG51" s="28">
        <f t="shared" si="13"/>
        <v>0</v>
      </c>
      <c r="AH51" s="29">
        <f t="shared" si="14"/>
        <v>0</v>
      </c>
      <c r="AI51" s="29">
        <f t="shared" si="15"/>
        <v>0</v>
      </c>
      <c r="AJ51" s="38"/>
    </row>
    <row r="52" spans="2:36" ht="20.25">
      <c r="B52" s="22" t="s">
        <v>81</v>
      </c>
      <c r="F52" s="66" t="s">
        <v>82</v>
      </c>
      <c r="G52" s="20">
        <v>161149990.97</v>
      </c>
      <c r="H52" s="37">
        <v>22343000</v>
      </c>
      <c r="I52" s="20">
        <v>6000</v>
      </c>
      <c r="J52" s="20">
        <v>25000</v>
      </c>
      <c r="K52" s="20">
        <v>268910.96</v>
      </c>
      <c r="L52" s="20">
        <v>99621.15</v>
      </c>
      <c r="M52" s="20">
        <f t="shared" si="3"/>
        <v>262910.96</v>
      </c>
      <c r="N52" s="20">
        <f t="shared" si="4"/>
        <v>74621.15</v>
      </c>
      <c r="O52" s="20">
        <v>404821.17</v>
      </c>
      <c r="P52" s="20">
        <v>371931.41</v>
      </c>
      <c r="Q52" s="20">
        <f t="shared" si="5"/>
        <v>135910.20999999996</v>
      </c>
      <c r="R52" s="20">
        <f t="shared" si="6"/>
        <v>272310.26</v>
      </c>
      <c r="S52" s="20">
        <v>483663.14</v>
      </c>
      <c r="T52" s="20">
        <v>540610.98</v>
      </c>
      <c r="U52" s="20">
        <f t="shared" si="7"/>
        <v>78841.97000000003</v>
      </c>
      <c r="V52" s="20">
        <f t="shared" si="8"/>
        <v>168679.57</v>
      </c>
      <c r="W52" s="20">
        <v>1138205.12</v>
      </c>
      <c r="X52" s="20">
        <v>2355968.75</v>
      </c>
      <c r="Y52" s="20">
        <f t="shared" si="9"/>
        <v>654541.9800000001</v>
      </c>
      <c r="Z52" s="20">
        <f t="shared" si="10"/>
        <v>1815357.77</v>
      </c>
      <c r="AA52" s="20">
        <v>26109104.38</v>
      </c>
      <c r="AB52" s="20">
        <v>12750081.95</v>
      </c>
      <c r="AC52" s="20">
        <f t="shared" si="11"/>
        <v>24970899.259999998</v>
      </c>
      <c r="AD52" s="20">
        <f t="shared" si="12"/>
        <v>10394113.2</v>
      </c>
      <c r="AE52" s="20">
        <v>26109104.38</v>
      </c>
      <c r="AF52" s="37">
        <v>12750081.95</v>
      </c>
      <c r="AG52" s="1">
        <f t="shared" si="13"/>
        <v>-51.166145860726</v>
      </c>
      <c r="AH52" s="2">
        <f t="shared" si="14"/>
        <v>16.201741137460267</v>
      </c>
      <c r="AI52" s="2">
        <f t="shared" si="15"/>
        <v>57.06521930806069</v>
      </c>
      <c r="AJ52" s="49">
        <f>SUM(AJ55:AJ56)</f>
        <v>253405000</v>
      </c>
    </row>
    <row r="53" spans="2:36" ht="18">
      <c r="B53" s="22" t="s">
        <v>83</v>
      </c>
      <c r="F53" s="67" t="s">
        <v>84</v>
      </c>
      <c r="G53" s="21">
        <v>0</v>
      </c>
      <c r="H53" s="38">
        <v>0</v>
      </c>
      <c r="I53" s="21">
        <v>0</v>
      </c>
      <c r="J53" s="21">
        <v>0</v>
      </c>
      <c r="K53" s="21">
        <v>0</v>
      </c>
      <c r="L53" s="21">
        <v>0</v>
      </c>
      <c r="M53" s="27">
        <f t="shared" si="3"/>
        <v>0</v>
      </c>
      <c r="N53" s="27">
        <f t="shared" si="4"/>
        <v>0</v>
      </c>
      <c r="O53" s="21">
        <v>0</v>
      </c>
      <c r="P53" s="21">
        <v>0</v>
      </c>
      <c r="Q53" s="27">
        <f t="shared" si="5"/>
        <v>0</v>
      </c>
      <c r="R53" s="27">
        <f t="shared" si="6"/>
        <v>0</v>
      </c>
      <c r="S53" s="21">
        <v>0</v>
      </c>
      <c r="T53" s="21">
        <v>0</v>
      </c>
      <c r="U53" s="27">
        <f t="shared" si="7"/>
        <v>0</v>
      </c>
      <c r="V53" s="27">
        <f t="shared" si="8"/>
        <v>0</v>
      </c>
      <c r="W53" s="21">
        <v>0</v>
      </c>
      <c r="X53" s="21">
        <v>0</v>
      </c>
      <c r="Y53" s="27">
        <f t="shared" si="9"/>
        <v>0</v>
      </c>
      <c r="Z53" s="27">
        <f t="shared" si="10"/>
        <v>0</v>
      </c>
      <c r="AA53" s="21">
        <v>0</v>
      </c>
      <c r="AB53" s="21">
        <v>0</v>
      </c>
      <c r="AC53" s="27">
        <f t="shared" si="11"/>
        <v>0</v>
      </c>
      <c r="AD53" s="27">
        <f t="shared" si="12"/>
        <v>0</v>
      </c>
      <c r="AE53" s="21">
        <v>0</v>
      </c>
      <c r="AF53" s="38">
        <v>0</v>
      </c>
      <c r="AG53" s="28">
        <f t="shared" si="13"/>
        <v>0</v>
      </c>
      <c r="AH53" s="29">
        <f t="shared" si="14"/>
        <v>0</v>
      </c>
      <c r="AI53" s="29">
        <f t="shared" si="15"/>
        <v>0</v>
      </c>
      <c r="AJ53" s="38"/>
    </row>
    <row r="54" spans="2:36" ht="18">
      <c r="B54" s="22" t="s">
        <v>85</v>
      </c>
      <c r="F54" s="67" t="s">
        <v>86</v>
      </c>
      <c r="G54" s="21">
        <v>0</v>
      </c>
      <c r="H54" s="38">
        <v>0</v>
      </c>
      <c r="I54" s="21">
        <v>0</v>
      </c>
      <c r="J54" s="21">
        <v>0</v>
      </c>
      <c r="K54" s="21">
        <v>0</v>
      </c>
      <c r="L54" s="21">
        <v>0</v>
      </c>
      <c r="M54" s="27">
        <f t="shared" si="3"/>
        <v>0</v>
      </c>
      <c r="N54" s="27">
        <f t="shared" si="4"/>
        <v>0</v>
      </c>
      <c r="O54" s="21">
        <v>0</v>
      </c>
      <c r="P54" s="21">
        <v>0</v>
      </c>
      <c r="Q54" s="27">
        <f t="shared" si="5"/>
        <v>0</v>
      </c>
      <c r="R54" s="27">
        <f t="shared" si="6"/>
        <v>0</v>
      </c>
      <c r="S54" s="21">
        <v>0</v>
      </c>
      <c r="T54" s="21">
        <v>0</v>
      </c>
      <c r="U54" s="27">
        <f t="shared" si="7"/>
        <v>0</v>
      </c>
      <c r="V54" s="27">
        <f t="shared" si="8"/>
        <v>0</v>
      </c>
      <c r="W54" s="21">
        <v>0</v>
      </c>
      <c r="X54" s="21">
        <v>0</v>
      </c>
      <c r="Y54" s="27">
        <f t="shared" si="9"/>
        <v>0</v>
      </c>
      <c r="Z54" s="27">
        <f t="shared" si="10"/>
        <v>0</v>
      </c>
      <c r="AA54" s="21">
        <v>0</v>
      </c>
      <c r="AB54" s="21">
        <v>0</v>
      </c>
      <c r="AC54" s="27">
        <f t="shared" si="11"/>
        <v>0</v>
      </c>
      <c r="AD54" s="27">
        <f t="shared" si="12"/>
        <v>0</v>
      </c>
      <c r="AE54" s="21">
        <v>0</v>
      </c>
      <c r="AF54" s="38">
        <v>0</v>
      </c>
      <c r="AG54" s="28">
        <f t="shared" si="13"/>
        <v>0</v>
      </c>
      <c r="AH54" s="29">
        <f t="shared" si="14"/>
        <v>0</v>
      </c>
      <c r="AI54" s="29">
        <f t="shared" si="15"/>
        <v>0</v>
      </c>
      <c r="AJ54" s="38"/>
    </row>
    <row r="55" spans="2:36" ht="18">
      <c r="B55" s="22" t="s">
        <v>87</v>
      </c>
      <c r="F55" s="67" t="s">
        <v>88</v>
      </c>
      <c r="G55" s="21">
        <v>160989840.82</v>
      </c>
      <c r="H55" s="38">
        <v>22006000</v>
      </c>
      <c r="I55" s="21">
        <v>6000</v>
      </c>
      <c r="J55" s="21">
        <v>25000</v>
      </c>
      <c r="K55" s="21">
        <v>268910.96</v>
      </c>
      <c r="L55" s="21">
        <v>99621.15</v>
      </c>
      <c r="M55" s="27">
        <f t="shared" si="3"/>
        <v>262910.96</v>
      </c>
      <c r="N55" s="27">
        <f t="shared" si="4"/>
        <v>74621.15</v>
      </c>
      <c r="O55" s="21">
        <v>369574.27</v>
      </c>
      <c r="P55" s="21">
        <v>371931.41</v>
      </c>
      <c r="Q55" s="27">
        <f t="shared" si="5"/>
        <v>100663.31</v>
      </c>
      <c r="R55" s="27">
        <f t="shared" si="6"/>
        <v>272310.26</v>
      </c>
      <c r="S55" s="21">
        <v>448416.24</v>
      </c>
      <c r="T55" s="21">
        <v>512416.6</v>
      </c>
      <c r="U55" s="27">
        <f t="shared" si="7"/>
        <v>78841.96999999997</v>
      </c>
      <c r="V55" s="27">
        <f t="shared" si="8"/>
        <v>140485.19</v>
      </c>
      <c r="W55" s="21">
        <v>1102958.22</v>
      </c>
      <c r="X55" s="21">
        <v>2263791.14</v>
      </c>
      <c r="Y55" s="27">
        <f t="shared" si="9"/>
        <v>654541.98</v>
      </c>
      <c r="Z55" s="27">
        <f t="shared" si="10"/>
        <v>1751374.54</v>
      </c>
      <c r="AA55" s="21">
        <v>26073857.48</v>
      </c>
      <c r="AB55" s="21">
        <v>12632907.8</v>
      </c>
      <c r="AC55" s="27">
        <f t="shared" si="11"/>
        <v>24970899.26</v>
      </c>
      <c r="AD55" s="27">
        <f t="shared" si="12"/>
        <v>10369116.66</v>
      </c>
      <c r="AE55" s="21">
        <v>26073857.48</v>
      </c>
      <c r="AF55" s="38">
        <v>12632907.8</v>
      </c>
      <c r="AG55" s="28">
        <f t="shared" si="13"/>
        <v>-51.54952499955139</v>
      </c>
      <c r="AH55" s="29">
        <f t="shared" si="14"/>
        <v>16.195964507569606</v>
      </c>
      <c r="AI55" s="29">
        <f t="shared" si="15"/>
        <v>57.4066518222303</v>
      </c>
      <c r="AJ55" s="38">
        <v>253068000</v>
      </c>
    </row>
    <row r="56" spans="2:36" ht="18">
      <c r="B56" s="22" t="s">
        <v>89</v>
      </c>
      <c r="F56" s="67" t="s">
        <v>90</v>
      </c>
      <c r="G56" s="21">
        <v>160150.15</v>
      </c>
      <c r="H56" s="38">
        <v>337000</v>
      </c>
      <c r="I56" s="21">
        <v>0</v>
      </c>
      <c r="J56" s="21">
        <v>0</v>
      </c>
      <c r="K56" s="21">
        <v>0</v>
      </c>
      <c r="L56" s="21">
        <v>0</v>
      </c>
      <c r="M56" s="27">
        <f aca="true" t="shared" si="16" ref="M56:M76">K56-I56</f>
        <v>0</v>
      </c>
      <c r="N56" s="27">
        <f aca="true" t="shared" si="17" ref="N56:N76">L56-J56</f>
        <v>0</v>
      </c>
      <c r="O56" s="21">
        <v>35246.9</v>
      </c>
      <c r="P56" s="21">
        <v>0</v>
      </c>
      <c r="Q56" s="27">
        <f aca="true" t="shared" si="18" ref="Q56:Q76">O56-K56</f>
        <v>35246.9</v>
      </c>
      <c r="R56" s="27">
        <f aca="true" t="shared" si="19" ref="R56:R76">P56-L56</f>
        <v>0</v>
      </c>
      <c r="S56" s="21">
        <v>35246.9</v>
      </c>
      <c r="T56" s="21">
        <v>28194.38</v>
      </c>
      <c r="U56" s="27">
        <f aca="true" t="shared" si="20" ref="U56:U76">S56-O56</f>
        <v>0</v>
      </c>
      <c r="V56" s="27">
        <f aca="true" t="shared" si="21" ref="V56:V76">T56-P56</f>
        <v>28194.38</v>
      </c>
      <c r="W56" s="21">
        <v>35246.9</v>
      </c>
      <c r="X56" s="21">
        <v>92177.61</v>
      </c>
      <c r="Y56" s="27">
        <f aca="true" t="shared" si="22" ref="Y56:Y76">W56-S56</f>
        <v>0</v>
      </c>
      <c r="Z56" s="27">
        <f aca="true" t="shared" si="23" ref="Z56:Z76">X56-T56</f>
        <v>63983.229999999996</v>
      </c>
      <c r="AA56" s="21">
        <v>35246.9</v>
      </c>
      <c r="AB56" s="21">
        <v>117174.15</v>
      </c>
      <c r="AC56" s="27">
        <f aca="true" t="shared" si="24" ref="AC56:AC76">AA56-W56</f>
        <v>0</v>
      </c>
      <c r="AD56" s="27">
        <f aca="true" t="shared" si="25" ref="AD56:AD76">AB56-X56</f>
        <v>24996.539999999994</v>
      </c>
      <c r="AE56" s="21">
        <v>35246.9</v>
      </c>
      <c r="AF56" s="38">
        <v>117174.15</v>
      </c>
      <c r="AG56" s="28">
        <f aca="true" t="shared" si="26" ref="AG56:AG76">IF(AF56=0,0,IF(AE56=0,0,(AF56-AE56)/AE56*100))</f>
        <v>232.43817186759688</v>
      </c>
      <c r="AH56" s="29">
        <f aca="true" t="shared" si="27" ref="AH56:AH76">IF(AE56=0,0,IF(G56=0,0,AE56/G56*100))</f>
        <v>22.008658749304953</v>
      </c>
      <c r="AI56" s="29">
        <f aca="true" t="shared" si="28" ref="AI56:AI76">IF(AF56=0,0,IF(H56=0,0,AF56/H56*100))</f>
        <v>34.76977744807122</v>
      </c>
      <c r="AJ56" s="38">
        <v>337000</v>
      </c>
    </row>
    <row r="57" spans="2:36" ht="18">
      <c r="B57" s="22" t="s">
        <v>91</v>
      </c>
      <c r="F57" s="67" t="s">
        <v>92</v>
      </c>
      <c r="G57" s="21">
        <v>0</v>
      </c>
      <c r="H57" s="38">
        <v>0</v>
      </c>
      <c r="I57" s="21">
        <v>0</v>
      </c>
      <c r="J57" s="21">
        <v>0</v>
      </c>
      <c r="K57" s="21">
        <v>0</v>
      </c>
      <c r="L57" s="21">
        <v>0</v>
      </c>
      <c r="M57" s="27">
        <f t="shared" si="16"/>
        <v>0</v>
      </c>
      <c r="N57" s="27">
        <f t="shared" si="17"/>
        <v>0</v>
      </c>
      <c r="O57" s="21">
        <v>0</v>
      </c>
      <c r="P57" s="21">
        <v>0</v>
      </c>
      <c r="Q57" s="27">
        <f t="shared" si="18"/>
        <v>0</v>
      </c>
      <c r="R57" s="27">
        <f t="shared" si="19"/>
        <v>0</v>
      </c>
      <c r="S57" s="21">
        <v>0</v>
      </c>
      <c r="T57" s="21">
        <v>0</v>
      </c>
      <c r="U57" s="27">
        <f t="shared" si="20"/>
        <v>0</v>
      </c>
      <c r="V57" s="27">
        <f t="shared" si="21"/>
        <v>0</v>
      </c>
      <c r="W57" s="21">
        <v>0</v>
      </c>
      <c r="X57" s="21">
        <v>0</v>
      </c>
      <c r="Y57" s="27">
        <f t="shared" si="22"/>
        <v>0</v>
      </c>
      <c r="Z57" s="27">
        <f t="shared" si="23"/>
        <v>0</v>
      </c>
      <c r="AA57" s="21">
        <v>0</v>
      </c>
      <c r="AB57" s="21">
        <v>0</v>
      </c>
      <c r="AC57" s="27">
        <f t="shared" si="24"/>
        <v>0</v>
      </c>
      <c r="AD57" s="27">
        <f t="shared" si="25"/>
        <v>0</v>
      </c>
      <c r="AE57" s="21">
        <v>0</v>
      </c>
      <c r="AF57" s="38">
        <v>0</v>
      </c>
      <c r="AG57" s="28">
        <f t="shared" si="26"/>
        <v>0</v>
      </c>
      <c r="AH57" s="29">
        <f t="shared" si="27"/>
        <v>0</v>
      </c>
      <c r="AI57" s="29">
        <f t="shared" si="28"/>
        <v>0</v>
      </c>
      <c r="AJ57" s="38"/>
    </row>
    <row r="58" spans="2:36" ht="18">
      <c r="B58" s="22" t="s">
        <v>93</v>
      </c>
      <c r="F58" s="67" t="s">
        <v>94</v>
      </c>
      <c r="G58" s="21">
        <v>0</v>
      </c>
      <c r="H58" s="38">
        <v>0</v>
      </c>
      <c r="I58" s="21">
        <v>0</v>
      </c>
      <c r="J58" s="21">
        <v>0</v>
      </c>
      <c r="K58" s="21">
        <v>0</v>
      </c>
      <c r="L58" s="21">
        <v>0</v>
      </c>
      <c r="M58" s="27">
        <f t="shared" si="16"/>
        <v>0</v>
      </c>
      <c r="N58" s="27">
        <f t="shared" si="17"/>
        <v>0</v>
      </c>
      <c r="O58" s="21">
        <v>0</v>
      </c>
      <c r="P58" s="21">
        <v>0</v>
      </c>
      <c r="Q58" s="27">
        <f t="shared" si="18"/>
        <v>0</v>
      </c>
      <c r="R58" s="27">
        <f t="shared" si="19"/>
        <v>0</v>
      </c>
      <c r="S58" s="21">
        <v>0</v>
      </c>
      <c r="T58" s="21">
        <v>0</v>
      </c>
      <c r="U58" s="27">
        <f t="shared" si="20"/>
        <v>0</v>
      </c>
      <c r="V58" s="27">
        <f t="shared" si="21"/>
        <v>0</v>
      </c>
      <c r="W58" s="21">
        <v>0</v>
      </c>
      <c r="X58" s="21">
        <v>0</v>
      </c>
      <c r="Y58" s="27">
        <f t="shared" si="22"/>
        <v>0</v>
      </c>
      <c r="Z58" s="27">
        <f t="shared" si="23"/>
        <v>0</v>
      </c>
      <c r="AA58" s="21">
        <v>0</v>
      </c>
      <c r="AB58" s="21">
        <v>0</v>
      </c>
      <c r="AC58" s="27">
        <f t="shared" si="24"/>
        <v>0</v>
      </c>
      <c r="AD58" s="27">
        <f t="shared" si="25"/>
        <v>0</v>
      </c>
      <c r="AE58" s="21">
        <v>0</v>
      </c>
      <c r="AF58" s="38">
        <v>0</v>
      </c>
      <c r="AG58" s="28">
        <f t="shared" si="26"/>
        <v>0</v>
      </c>
      <c r="AH58" s="29">
        <f t="shared" si="27"/>
        <v>0</v>
      </c>
      <c r="AI58" s="29">
        <f t="shared" si="28"/>
        <v>0</v>
      </c>
      <c r="AJ58" s="38"/>
    </row>
    <row r="59" spans="2:36" ht="18">
      <c r="B59" s="22" t="s">
        <v>95</v>
      </c>
      <c r="F59" s="67" t="s">
        <v>96</v>
      </c>
      <c r="G59" s="21">
        <v>0</v>
      </c>
      <c r="H59" s="38">
        <v>0</v>
      </c>
      <c r="I59" s="23">
        <v>0</v>
      </c>
      <c r="J59" s="21">
        <v>0</v>
      </c>
      <c r="K59" s="24">
        <v>0</v>
      </c>
      <c r="L59" s="24">
        <v>0</v>
      </c>
      <c r="M59" s="27">
        <f t="shared" si="16"/>
        <v>0</v>
      </c>
      <c r="N59" s="27">
        <f t="shared" si="17"/>
        <v>0</v>
      </c>
      <c r="O59" s="24">
        <v>0</v>
      </c>
      <c r="P59" s="24">
        <v>0</v>
      </c>
      <c r="Q59" s="27">
        <f t="shared" si="18"/>
        <v>0</v>
      </c>
      <c r="R59" s="27">
        <f t="shared" si="19"/>
        <v>0</v>
      </c>
      <c r="S59" s="24">
        <v>0</v>
      </c>
      <c r="T59" s="24">
        <v>0</v>
      </c>
      <c r="U59" s="27">
        <f t="shared" si="20"/>
        <v>0</v>
      </c>
      <c r="V59" s="27">
        <f t="shared" si="21"/>
        <v>0</v>
      </c>
      <c r="W59" s="24">
        <v>0</v>
      </c>
      <c r="X59" s="24">
        <v>0</v>
      </c>
      <c r="Y59" s="27">
        <f t="shared" si="22"/>
        <v>0</v>
      </c>
      <c r="Z59" s="27">
        <f t="shared" si="23"/>
        <v>0</v>
      </c>
      <c r="AA59" s="24">
        <v>0</v>
      </c>
      <c r="AB59" s="24">
        <v>0</v>
      </c>
      <c r="AC59" s="27">
        <f t="shared" si="24"/>
        <v>0</v>
      </c>
      <c r="AD59" s="27">
        <f t="shared" si="25"/>
        <v>0</v>
      </c>
      <c r="AE59" s="23">
        <v>0</v>
      </c>
      <c r="AF59" s="38">
        <v>0</v>
      </c>
      <c r="AG59" s="28">
        <f t="shared" si="26"/>
        <v>0</v>
      </c>
      <c r="AH59" s="29">
        <f t="shared" si="27"/>
        <v>0</v>
      </c>
      <c r="AI59" s="29">
        <f t="shared" si="28"/>
        <v>0</v>
      </c>
      <c r="AJ59" s="38"/>
    </row>
    <row r="60" spans="2:36" ht="20.25">
      <c r="B60" s="22" t="s">
        <v>97</v>
      </c>
      <c r="F60" s="66" t="s">
        <v>98</v>
      </c>
      <c r="G60" s="20">
        <v>56233012.83</v>
      </c>
      <c r="H60" s="37">
        <v>64000000</v>
      </c>
      <c r="I60" s="20">
        <v>0</v>
      </c>
      <c r="J60" s="20">
        <v>0</v>
      </c>
      <c r="K60" s="20">
        <v>70687.9</v>
      </c>
      <c r="L60" s="20">
        <v>124431</v>
      </c>
      <c r="M60" s="20">
        <f t="shared" si="16"/>
        <v>70687.9</v>
      </c>
      <c r="N60" s="20">
        <f t="shared" si="17"/>
        <v>124431</v>
      </c>
      <c r="O60" s="20">
        <v>2543662.93</v>
      </c>
      <c r="P60" s="20">
        <v>493947.84</v>
      </c>
      <c r="Q60" s="20">
        <f t="shared" si="18"/>
        <v>2472975.0300000003</v>
      </c>
      <c r="R60" s="20">
        <f t="shared" si="19"/>
        <v>369516.84</v>
      </c>
      <c r="S60" s="20">
        <v>3052402.56</v>
      </c>
      <c r="T60" s="20">
        <v>4795581.07</v>
      </c>
      <c r="U60" s="20">
        <f t="shared" si="20"/>
        <v>508739.6299999999</v>
      </c>
      <c r="V60" s="20">
        <f t="shared" si="21"/>
        <v>4301633.23</v>
      </c>
      <c r="W60" s="20">
        <v>4704740.72</v>
      </c>
      <c r="X60" s="20">
        <v>7097696.34</v>
      </c>
      <c r="Y60" s="20">
        <f t="shared" si="22"/>
        <v>1652338.1599999997</v>
      </c>
      <c r="Z60" s="20">
        <f t="shared" si="23"/>
        <v>2302115.2699999996</v>
      </c>
      <c r="AA60" s="20">
        <v>9880897.33</v>
      </c>
      <c r="AB60" s="20">
        <v>17739994.06</v>
      </c>
      <c r="AC60" s="20">
        <f t="shared" si="24"/>
        <v>5176156.61</v>
      </c>
      <c r="AD60" s="20">
        <f t="shared" si="25"/>
        <v>10642297.719999999</v>
      </c>
      <c r="AE60" s="20">
        <v>9880897.33</v>
      </c>
      <c r="AF60" s="37">
        <v>17739994.06</v>
      </c>
      <c r="AG60" s="1">
        <f t="shared" si="26"/>
        <v>79.53828956544778</v>
      </c>
      <c r="AH60" s="2">
        <f t="shared" si="27"/>
        <v>17.5713461412272</v>
      </c>
      <c r="AI60" s="2">
        <f t="shared" si="28"/>
        <v>27.718740718749995</v>
      </c>
      <c r="AJ60" s="49">
        <f>SUM(AJ61:AJ67)</f>
        <v>64000000</v>
      </c>
    </row>
    <row r="61" spans="2:36" ht="18">
      <c r="B61" s="22" t="s">
        <v>99</v>
      </c>
      <c r="F61" s="67" t="s">
        <v>100</v>
      </c>
      <c r="G61" s="25">
        <v>22186029.26</v>
      </c>
      <c r="H61" s="39">
        <v>29240000</v>
      </c>
      <c r="I61" s="25">
        <v>0</v>
      </c>
      <c r="J61" s="25">
        <v>0</v>
      </c>
      <c r="K61" s="25">
        <v>0</v>
      </c>
      <c r="L61" s="25">
        <v>99120</v>
      </c>
      <c r="M61" s="27">
        <f t="shared" si="16"/>
        <v>0</v>
      </c>
      <c r="N61" s="27">
        <f t="shared" si="17"/>
        <v>99120</v>
      </c>
      <c r="O61" s="25">
        <v>20301</v>
      </c>
      <c r="P61" s="25">
        <v>103669.25</v>
      </c>
      <c r="Q61" s="27">
        <f t="shared" si="18"/>
        <v>20301</v>
      </c>
      <c r="R61" s="27">
        <f t="shared" si="19"/>
        <v>4549.25</v>
      </c>
      <c r="S61" s="25">
        <v>142595.82</v>
      </c>
      <c r="T61" s="25">
        <v>849269.32</v>
      </c>
      <c r="U61" s="27">
        <f t="shared" si="20"/>
        <v>122294.82</v>
      </c>
      <c r="V61" s="27">
        <f t="shared" si="21"/>
        <v>745600.07</v>
      </c>
      <c r="W61" s="25">
        <v>653722.12</v>
      </c>
      <c r="X61" s="25">
        <v>1499218.05</v>
      </c>
      <c r="Y61" s="27">
        <f t="shared" si="22"/>
        <v>511126.3</v>
      </c>
      <c r="Z61" s="27">
        <f t="shared" si="23"/>
        <v>649948.7300000001</v>
      </c>
      <c r="AA61" s="25">
        <v>5416402.22</v>
      </c>
      <c r="AB61" s="25">
        <v>10650687.29</v>
      </c>
      <c r="AC61" s="27">
        <f t="shared" si="24"/>
        <v>4762680.1</v>
      </c>
      <c r="AD61" s="27">
        <f t="shared" si="25"/>
        <v>9151469.239999998</v>
      </c>
      <c r="AE61" s="25">
        <v>5416402.22</v>
      </c>
      <c r="AF61" s="39">
        <v>10650687.29</v>
      </c>
      <c r="AG61" s="28">
        <f t="shared" si="26"/>
        <v>96.63767307886525</v>
      </c>
      <c r="AH61" s="29">
        <f t="shared" si="27"/>
        <v>24.413571966955928</v>
      </c>
      <c r="AI61" s="29">
        <f t="shared" si="28"/>
        <v>36.42505913132695</v>
      </c>
      <c r="AJ61" s="39">
        <v>29240000</v>
      </c>
    </row>
    <row r="62" spans="2:36" ht="18">
      <c r="B62" s="22" t="s">
        <v>101</v>
      </c>
      <c r="F62" s="67" t="s">
        <v>102</v>
      </c>
      <c r="G62" s="25">
        <v>0</v>
      </c>
      <c r="H62" s="39">
        <v>0</v>
      </c>
      <c r="I62" s="25">
        <v>0</v>
      </c>
      <c r="J62" s="25">
        <v>0</v>
      </c>
      <c r="K62" s="25">
        <v>0</v>
      </c>
      <c r="L62" s="25">
        <v>0</v>
      </c>
      <c r="M62" s="27">
        <f t="shared" si="16"/>
        <v>0</v>
      </c>
      <c r="N62" s="27">
        <f t="shared" si="17"/>
        <v>0</v>
      </c>
      <c r="O62" s="25">
        <v>0</v>
      </c>
      <c r="P62" s="25">
        <v>0</v>
      </c>
      <c r="Q62" s="27">
        <f t="shared" si="18"/>
        <v>0</v>
      </c>
      <c r="R62" s="27">
        <f t="shared" si="19"/>
        <v>0</v>
      </c>
      <c r="S62" s="25">
        <v>0</v>
      </c>
      <c r="T62" s="25">
        <v>0</v>
      </c>
      <c r="U62" s="27">
        <f t="shared" si="20"/>
        <v>0</v>
      </c>
      <c r="V62" s="27">
        <f t="shared" si="21"/>
        <v>0</v>
      </c>
      <c r="W62" s="25">
        <v>0</v>
      </c>
      <c r="X62" s="25">
        <v>0</v>
      </c>
      <c r="Y62" s="27">
        <f t="shared" si="22"/>
        <v>0</v>
      </c>
      <c r="Z62" s="27">
        <f t="shared" si="23"/>
        <v>0</v>
      </c>
      <c r="AA62" s="25">
        <v>0</v>
      </c>
      <c r="AB62" s="25">
        <v>0</v>
      </c>
      <c r="AC62" s="27">
        <f t="shared" si="24"/>
        <v>0</v>
      </c>
      <c r="AD62" s="27">
        <f t="shared" si="25"/>
        <v>0</v>
      </c>
      <c r="AE62" s="25">
        <v>0</v>
      </c>
      <c r="AF62" s="39">
        <v>0</v>
      </c>
      <c r="AG62" s="28">
        <f t="shared" si="26"/>
        <v>0</v>
      </c>
      <c r="AH62" s="29">
        <f t="shared" si="27"/>
        <v>0</v>
      </c>
      <c r="AI62" s="29">
        <f t="shared" si="28"/>
        <v>0</v>
      </c>
      <c r="AJ62" s="39"/>
    </row>
    <row r="63" spans="2:36" ht="18">
      <c r="B63" s="22" t="s">
        <v>103</v>
      </c>
      <c r="F63" s="67" t="s">
        <v>104</v>
      </c>
      <c r="G63" s="25">
        <v>2423936.64</v>
      </c>
      <c r="H63" s="39">
        <v>5800000</v>
      </c>
      <c r="I63" s="25">
        <v>0</v>
      </c>
      <c r="J63" s="25">
        <v>0</v>
      </c>
      <c r="K63" s="25">
        <v>0</v>
      </c>
      <c r="L63" s="25">
        <v>0</v>
      </c>
      <c r="M63" s="27">
        <f t="shared" si="16"/>
        <v>0</v>
      </c>
      <c r="N63" s="27">
        <f t="shared" si="17"/>
        <v>0</v>
      </c>
      <c r="O63" s="25">
        <v>209012</v>
      </c>
      <c r="P63" s="25">
        <v>181755.31</v>
      </c>
      <c r="Q63" s="27">
        <f t="shared" si="18"/>
        <v>209012</v>
      </c>
      <c r="R63" s="27">
        <f t="shared" si="19"/>
        <v>181755.31</v>
      </c>
      <c r="S63" s="25">
        <v>363474</v>
      </c>
      <c r="T63" s="25">
        <v>360820.31</v>
      </c>
      <c r="U63" s="27">
        <f t="shared" si="20"/>
        <v>154462</v>
      </c>
      <c r="V63" s="27">
        <f t="shared" si="21"/>
        <v>179065</v>
      </c>
      <c r="W63" s="25">
        <v>363474</v>
      </c>
      <c r="X63" s="25">
        <v>360820.31</v>
      </c>
      <c r="Y63" s="27">
        <f t="shared" si="22"/>
        <v>0</v>
      </c>
      <c r="Z63" s="27">
        <f t="shared" si="23"/>
        <v>0</v>
      </c>
      <c r="AA63" s="25">
        <v>363474</v>
      </c>
      <c r="AB63" s="25">
        <v>412032.31</v>
      </c>
      <c r="AC63" s="27">
        <f t="shared" si="24"/>
        <v>0</v>
      </c>
      <c r="AD63" s="27">
        <f t="shared" si="25"/>
        <v>51212</v>
      </c>
      <c r="AE63" s="25">
        <v>363474</v>
      </c>
      <c r="AF63" s="39">
        <v>412032.31</v>
      </c>
      <c r="AG63" s="28">
        <f t="shared" si="26"/>
        <v>13.359500266869157</v>
      </c>
      <c r="AH63" s="29">
        <f t="shared" si="27"/>
        <v>14.99519393378203</v>
      </c>
      <c r="AI63" s="29">
        <f t="shared" si="28"/>
        <v>7.104005344827587</v>
      </c>
      <c r="AJ63" s="39">
        <v>5800000</v>
      </c>
    </row>
    <row r="64" spans="2:36" ht="18">
      <c r="B64" s="22" t="s">
        <v>105</v>
      </c>
      <c r="F64" s="67" t="s">
        <v>106</v>
      </c>
      <c r="G64" s="25">
        <v>0</v>
      </c>
      <c r="H64" s="39">
        <v>0</v>
      </c>
      <c r="I64" s="25">
        <v>0</v>
      </c>
      <c r="J64" s="25">
        <v>0</v>
      </c>
      <c r="K64" s="25">
        <v>0</v>
      </c>
      <c r="L64" s="25">
        <v>0</v>
      </c>
      <c r="M64" s="27">
        <f t="shared" si="16"/>
        <v>0</v>
      </c>
      <c r="N64" s="27">
        <f t="shared" si="17"/>
        <v>0</v>
      </c>
      <c r="O64" s="25">
        <v>0</v>
      </c>
      <c r="P64" s="25">
        <v>0</v>
      </c>
      <c r="Q64" s="27">
        <f t="shared" si="18"/>
        <v>0</v>
      </c>
      <c r="R64" s="27">
        <f t="shared" si="19"/>
        <v>0</v>
      </c>
      <c r="S64" s="25">
        <v>0</v>
      </c>
      <c r="T64" s="25">
        <v>0</v>
      </c>
      <c r="U64" s="27">
        <f t="shared" si="20"/>
        <v>0</v>
      </c>
      <c r="V64" s="27">
        <f t="shared" si="21"/>
        <v>0</v>
      </c>
      <c r="W64" s="25">
        <v>0</v>
      </c>
      <c r="X64" s="25">
        <v>0</v>
      </c>
      <c r="Y64" s="27">
        <f t="shared" si="22"/>
        <v>0</v>
      </c>
      <c r="Z64" s="27">
        <f t="shared" si="23"/>
        <v>0</v>
      </c>
      <c r="AA64" s="25">
        <v>0</v>
      </c>
      <c r="AB64" s="25">
        <v>0</v>
      </c>
      <c r="AC64" s="27">
        <f t="shared" si="24"/>
        <v>0</v>
      </c>
      <c r="AD64" s="27">
        <f t="shared" si="25"/>
        <v>0</v>
      </c>
      <c r="AE64" s="25">
        <v>0</v>
      </c>
      <c r="AF64" s="39">
        <v>0</v>
      </c>
      <c r="AG64" s="28">
        <f t="shared" si="26"/>
        <v>0</v>
      </c>
      <c r="AH64" s="29">
        <f t="shared" si="27"/>
        <v>0</v>
      </c>
      <c r="AI64" s="29">
        <f t="shared" si="28"/>
        <v>0</v>
      </c>
      <c r="AJ64" s="39"/>
    </row>
    <row r="65" spans="2:36" ht="18">
      <c r="B65" s="22" t="s">
        <v>107</v>
      </c>
      <c r="F65" s="67" t="s">
        <v>108</v>
      </c>
      <c r="G65" s="25">
        <v>20434790.54</v>
      </c>
      <c r="H65" s="39">
        <v>18000000</v>
      </c>
      <c r="I65" s="25">
        <v>0</v>
      </c>
      <c r="J65" s="25">
        <v>0</v>
      </c>
      <c r="K65" s="25">
        <v>0</v>
      </c>
      <c r="L65" s="25">
        <v>0</v>
      </c>
      <c r="M65" s="27">
        <f t="shared" si="16"/>
        <v>0</v>
      </c>
      <c r="N65" s="27">
        <f t="shared" si="17"/>
        <v>0</v>
      </c>
      <c r="O65" s="25">
        <v>1636027.88</v>
      </c>
      <c r="P65" s="25">
        <v>0</v>
      </c>
      <c r="Q65" s="27">
        <f t="shared" si="18"/>
        <v>1636027.88</v>
      </c>
      <c r="R65" s="27">
        <f t="shared" si="19"/>
        <v>0</v>
      </c>
      <c r="S65" s="25">
        <v>1636027.88</v>
      </c>
      <c r="T65" s="25">
        <v>3340030.62</v>
      </c>
      <c r="U65" s="27">
        <f t="shared" si="20"/>
        <v>0</v>
      </c>
      <c r="V65" s="27">
        <f t="shared" si="21"/>
        <v>3340030.62</v>
      </c>
      <c r="W65" s="25">
        <v>2736843.62</v>
      </c>
      <c r="X65" s="25">
        <v>4745430.33</v>
      </c>
      <c r="Y65" s="27">
        <f t="shared" si="22"/>
        <v>1100815.7400000002</v>
      </c>
      <c r="Z65" s="27">
        <f t="shared" si="23"/>
        <v>1405399.71</v>
      </c>
      <c r="AA65" s="25">
        <v>3558122.88</v>
      </c>
      <c r="AB65" s="25">
        <v>5602529.12</v>
      </c>
      <c r="AC65" s="27">
        <f t="shared" si="24"/>
        <v>821279.2599999998</v>
      </c>
      <c r="AD65" s="27">
        <f t="shared" si="25"/>
        <v>857098.79</v>
      </c>
      <c r="AE65" s="25">
        <v>3558122.88</v>
      </c>
      <c r="AF65" s="39">
        <v>5602529.12</v>
      </c>
      <c r="AG65" s="28">
        <f t="shared" si="26"/>
        <v>57.4574377824748</v>
      </c>
      <c r="AH65" s="29">
        <f t="shared" si="27"/>
        <v>17.41208393125032</v>
      </c>
      <c r="AI65" s="29">
        <f t="shared" si="28"/>
        <v>31.125161777777777</v>
      </c>
      <c r="AJ65" s="39">
        <v>18000000</v>
      </c>
    </row>
    <row r="66" spans="2:36" ht="18">
      <c r="B66" s="22" t="s">
        <v>109</v>
      </c>
      <c r="F66" s="67" t="s">
        <v>110</v>
      </c>
      <c r="G66" s="25">
        <v>662672.06</v>
      </c>
      <c r="H66" s="39">
        <v>960000</v>
      </c>
      <c r="I66" s="25">
        <v>0</v>
      </c>
      <c r="J66" s="25">
        <v>0</v>
      </c>
      <c r="K66" s="25">
        <v>70687.9</v>
      </c>
      <c r="L66" s="25">
        <v>25311</v>
      </c>
      <c r="M66" s="27">
        <f t="shared" si="16"/>
        <v>70687.9</v>
      </c>
      <c r="N66" s="27">
        <f t="shared" si="17"/>
        <v>25311</v>
      </c>
      <c r="O66" s="25">
        <v>78334.3</v>
      </c>
      <c r="P66" s="25">
        <v>58523.28</v>
      </c>
      <c r="Q66" s="27">
        <f t="shared" si="18"/>
        <v>7646.400000000009</v>
      </c>
      <c r="R66" s="27">
        <f t="shared" si="19"/>
        <v>33212.28</v>
      </c>
      <c r="S66" s="25">
        <v>160580.3</v>
      </c>
      <c r="T66" s="25">
        <v>95460.82</v>
      </c>
      <c r="U66" s="27">
        <f t="shared" si="20"/>
        <v>82245.99999999999</v>
      </c>
      <c r="V66" s="27">
        <f t="shared" si="21"/>
        <v>36937.54000000001</v>
      </c>
      <c r="W66" s="25">
        <v>200976.42</v>
      </c>
      <c r="X66" s="25">
        <v>142416.18</v>
      </c>
      <c r="Y66" s="27">
        <f t="shared" si="22"/>
        <v>40396.120000000024</v>
      </c>
      <c r="Z66" s="27">
        <f t="shared" si="23"/>
        <v>46955.359999999986</v>
      </c>
      <c r="AA66" s="25">
        <v>243161.42</v>
      </c>
      <c r="AB66" s="25">
        <v>173113.88</v>
      </c>
      <c r="AC66" s="27">
        <f t="shared" si="24"/>
        <v>42185</v>
      </c>
      <c r="AD66" s="27">
        <f t="shared" si="25"/>
        <v>30697.70000000001</v>
      </c>
      <c r="AE66" s="25">
        <v>243161.42</v>
      </c>
      <c r="AF66" s="39">
        <v>173113.88</v>
      </c>
      <c r="AG66" s="28">
        <f t="shared" si="26"/>
        <v>-28.807012230805366</v>
      </c>
      <c r="AH66" s="29">
        <f t="shared" si="27"/>
        <v>36.69408062865967</v>
      </c>
      <c r="AI66" s="29">
        <f t="shared" si="28"/>
        <v>18.032695833333335</v>
      </c>
      <c r="AJ66" s="39">
        <v>960000</v>
      </c>
    </row>
    <row r="67" spans="2:36" ht="18">
      <c r="B67" s="22" t="s">
        <v>111</v>
      </c>
      <c r="F67" s="67" t="s">
        <v>112</v>
      </c>
      <c r="G67" s="25">
        <v>10525584.33</v>
      </c>
      <c r="H67" s="39">
        <v>10000000</v>
      </c>
      <c r="I67" s="25">
        <v>0</v>
      </c>
      <c r="J67" s="25">
        <v>0</v>
      </c>
      <c r="K67" s="25">
        <v>0</v>
      </c>
      <c r="L67" s="25">
        <v>0</v>
      </c>
      <c r="M67" s="27">
        <f t="shared" si="16"/>
        <v>0</v>
      </c>
      <c r="N67" s="27">
        <f t="shared" si="17"/>
        <v>0</v>
      </c>
      <c r="O67" s="25">
        <v>599987.75</v>
      </c>
      <c r="P67" s="25">
        <v>150000</v>
      </c>
      <c r="Q67" s="27">
        <f t="shared" si="18"/>
        <v>599987.75</v>
      </c>
      <c r="R67" s="27">
        <f t="shared" si="19"/>
        <v>150000</v>
      </c>
      <c r="S67" s="25">
        <v>749724.56</v>
      </c>
      <c r="T67" s="25">
        <v>150000</v>
      </c>
      <c r="U67" s="27">
        <f t="shared" si="20"/>
        <v>149736.81000000006</v>
      </c>
      <c r="V67" s="27">
        <f t="shared" si="21"/>
        <v>0</v>
      </c>
      <c r="W67" s="25">
        <v>749724.56</v>
      </c>
      <c r="X67" s="25">
        <v>349811.47</v>
      </c>
      <c r="Y67" s="27">
        <f t="shared" si="22"/>
        <v>0</v>
      </c>
      <c r="Z67" s="27">
        <f t="shared" si="23"/>
        <v>199811.46999999997</v>
      </c>
      <c r="AA67" s="25">
        <v>299736.81</v>
      </c>
      <c r="AB67" s="25">
        <v>901631.46</v>
      </c>
      <c r="AC67" s="27">
        <f t="shared" si="24"/>
        <v>-449987.75000000006</v>
      </c>
      <c r="AD67" s="27">
        <f t="shared" si="25"/>
        <v>551819.99</v>
      </c>
      <c r="AE67" s="25">
        <v>299736.81</v>
      </c>
      <c r="AF67" s="39">
        <v>901631.46</v>
      </c>
      <c r="AG67" s="28">
        <f t="shared" si="26"/>
        <v>200.80771861153787</v>
      </c>
      <c r="AH67" s="29">
        <f t="shared" si="27"/>
        <v>2.8476975776602798</v>
      </c>
      <c r="AI67" s="29">
        <f t="shared" si="28"/>
        <v>9.0163146</v>
      </c>
      <c r="AJ67" s="39">
        <v>10000000</v>
      </c>
    </row>
    <row r="68" spans="2:36" ht="18">
      <c r="B68" s="22" t="s">
        <v>113</v>
      </c>
      <c r="F68" s="67" t="s">
        <v>114</v>
      </c>
      <c r="G68" s="25">
        <v>0</v>
      </c>
      <c r="H68" s="39">
        <v>0</v>
      </c>
      <c r="I68" s="25">
        <v>0</v>
      </c>
      <c r="J68" s="25">
        <v>0</v>
      </c>
      <c r="K68" s="25">
        <v>0</v>
      </c>
      <c r="L68" s="25">
        <v>0</v>
      </c>
      <c r="M68" s="27">
        <f t="shared" si="16"/>
        <v>0</v>
      </c>
      <c r="N68" s="27">
        <f t="shared" si="17"/>
        <v>0</v>
      </c>
      <c r="O68" s="25">
        <v>0</v>
      </c>
      <c r="P68" s="25">
        <v>0</v>
      </c>
      <c r="Q68" s="27">
        <f t="shared" si="18"/>
        <v>0</v>
      </c>
      <c r="R68" s="27">
        <f t="shared" si="19"/>
        <v>0</v>
      </c>
      <c r="S68" s="25">
        <v>0</v>
      </c>
      <c r="T68" s="25">
        <v>0</v>
      </c>
      <c r="U68" s="27">
        <f t="shared" si="20"/>
        <v>0</v>
      </c>
      <c r="V68" s="27">
        <f t="shared" si="21"/>
        <v>0</v>
      </c>
      <c r="W68" s="25">
        <v>0</v>
      </c>
      <c r="X68" s="25">
        <v>0</v>
      </c>
      <c r="Y68" s="27">
        <f t="shared" si="22"/>
        <v>0</v>
      </c>
      <c r="Z68" s="27">
        <f t="shared" si="23"/>
        <v>0</v>
      </c>
      <c r="AA68" s="25">
        <v>0</v>
      </c>
      <c r="AB68" s="25">
        <v>0</v>
      </c>
      <c r="AC68" s="27">
        <f t="shared" si="24"/>
        <v>0</v>
      </c>
      <c r="AD68" s="27">
        <f t="shared" si="25"/>
        <v>0</v>
      </c>
      <c r="AE68" s="25">
        <v>0</v>
      </c>
      <c r="AF68" s="39">
        <v>0</v>
      </c>
      <c r="AG68" s="28">
        <f t="shared" si="26"/>
        <v>0</v>
      </c>
      <c r="AH68" s="29">
        <f t="shared" si="27"/>
        <v>0</v>
      </c>
      <c r="AI68" s="29">
        <f t="shared" si="28"/>
        <v>0</v>
      </c>
      <c r="AJ68" s="39"/>
    </row>
    <row r="69" spans="2:36" ht="18">
      <c r="B69" s="22" t="s">
        <v>115</v>
      </c>
      <c r="F69" s="67" t="s">
        <v>116</v>
      </c>
      <c r="G69" s="25">
        <v>0</v>
      </c>
      <c r="H69" s="39">
        <v>0</v>
      </c>
      <c r="I69" s="25">
        <v>0</v>
      </c>
      <c r="J69" s="25">
        <v>0</v>
      </c>
      <c r="K69" s="25">
        <v>0</v>
      </c>
      <c r="L69" s="25">
        <v>0</v>
      </c>
      <c r="M69" s="27">
        <f t="shared" si="16"/>
        <v>0</v>
      </c>
      <c r="N69" s="27">
        <f t="shared" si="17"/>
        <v>0</v>
      </c>
      <c r="O69" s="25">
        <v>0</v>
      </c>
      <c r="P69" s="25">
        <v>0</v>
      </c>
      <c r="Q69" s="27">
        <f t="shared" si="18"/>
        <v>0</v>
      </c>
      <c r="R69" s="27">
        <f t="shared" si="19"/>
        <v>0</v>
      </c>
      <c r="S69" s="25">
        <v>0</v>
      </c>
      <c r="T69" s="25">
        <v>0</v>
      </c>
      <c r="U69" s="27">
        <f t="shared" si="20"/>
        <v>0</v>
      </c>
      <c r="V69" s="27">
        <f t="shared" si="21"/>
        <v>0</v>
      </c>
      <c r="W69" s="25">
        <v>0</v>
      </c>
      <c r="X69" s="25">
        <v>0</v>
      </c>
      <c r="Y69" s="27">
        <f t="shared" si="22"/>
        <v>0</v>
      </c>
      <c r="Z69" s="27">
        <f t="shared" si="23"/>
        <v>0</v>
      </c>
      <c r="AA69" s="25">
        <v>0</v>
      </c>
      <c r="AB69" s="25">
        <v>0</v>
      </c>
      <c r="AC69" s="27">
        <f t="shared" si="24"/>
        <v>0</v>
      </c>
      <c r="AD69" s="27">
        <f t="shared" si="25"/>
        <v>0</v>
      </c>
      <c r="AE69" s="25">
        <v>0</v>
      </c>
      <c r="AF69" s="39">
        <v>0</v>
      </c>
      <c r="AG69" s="28">
        <f t="shared" si="26"/>
        <v>0</v>
      </c>
      <c r="AH69" s="29">
        <f t="shared" si="27"/>
        <v>0</v>
      </c>
      <c r="AI69" s="29">
        <f t="shared" si="28"/>
        <v>0</v>
      </c>
      <c r="AJ69" s="39"/>
    </row>
    <row r="70" spans="2:36" ht="18">
      <c r="B70" s="22" t="s">
        <v>117</v>
      </c>
      <c r="F70" s="66" t="s">
        <v>118</v>
      </c>
      <c r="G70" s="20">
        <v>0</v>
      </c>
      <c r="H70" s="37">
        <v>0</v>
      </c>
      <c r="I70" s="20">
        <v>0</v>
      </c>
      <c r="J70" s="20">
        <v>0</v>
      </c>
      <c r="K70" s="20">
        <v>0</v>
      </c>
      <c r="L70" s="20">
        <v>0</v>
      </c>
      <c r="M70" s="20">
        <f t="shared" si="16"/>
        <v>0</v>
      </c>
      <c r="N70" s="20">
        <f t="shared" si="17"/>
        <v>0</v>
      </c>
      <c r="O70" s="20">
        <v>0</v>
      </c>
      <c r="P70" s="20">
        <v>0</v>
      </c>
      <c r="Q70" s="20">
        <f t="shared" si="18"/>
        <v>0</v>
      </c>
      <c r="R70" s="20">
        <f t="shared" si="19"/>
        <v>0</v>
      </c>
      <c r="S70" s="20">
        <v>0</v>
      </c>
      <c r="T70" s="20">
        <v>0</v>
      </c>
      <c r="U70" s="20">
        <f t="shared" si="20"/>
        <v>0</v>
      </c>
      <c r="V70" s="20">
        <f t="shared" si="21"/>
        <v>0</v>
      </c>
      <c r="W70" s="20">
        <v>0</v>
      </c>
      <c r="X70" s="20">
        <v>0</v>
      </c>
      <c r="Y70" s="20">
        <f t="shared" si="22"/>
        <v>0</v>
      </c>
      <c r="Z70" s="20">
        <f t="shared" si="23"/>
        <v>0</v>
      </c>
      <c r="AA70" s="20">
        <v>0</v>
      </c>
      <c r="AB70" s="20">
        <v>0</v>
      </c>
      <c r="AC70" s="20">
        <f t="shared" si="24"/>
        <v>0</v>
      </c>
      <c r="AD70" s="20">
        <f t="shared" si="25"/>
        <v>0</v>
      </c>
      <c r="AE70" s="20">
        <v>0</v>
      </c>
      <c r="AF70" s="37">
        <v>0</v>
      </c>
      <c r="AG70" s="1">
        <f t="shared" si="26"/>
        <v>0</v>
      </c>
      <c r="AH70" s="2">
        <f t="shared" si="27"/>
        <v>0</v>
      </c>
      <c r="AI70" s="2">
        <f t="shared" si="28"/>
        <v>0</v>
      </c>
      <c r="AJ70" s="37"/>
    </row>
    <row r="71" spans="2:36" ht="18">
      <c r="B71" s="22" t="s">
        <v>119</v>
      </c>
      <c r="F71" s="67" t="s">
        <v>120</v>
      </c>
      <c r="G71" s="25">
        <v>0</v>
      </c>
      <c r="H71" s="39">
        <v>0</v>
      </c>
      <c r="I71" s="25">
        <v>0</v>
      </c>
      <c r="J71" s="25">
        <v>0</v>
      </c>
      <c r="K71" s="25">
        <v>0</v>
      </c>
      <c r="L71" s="25">
        <v>0</v>
      </c>
      <c r="M71" s="27">
        <f t="shared" si="16"/>
        <v>0</v>
      </c>
      <c r="N71" s="27">
        <f t="shared" si="17"/>
        <v>0</v>
      </c>
      <c r="O71" s="25">
        <v>0</v>
      </c>
      <c r="P71" s="25">
        <v>0</v>
      </c>
      <c r="Q71" s="27">
        <f t="shared" si="18"/>
        <v>0</v>
      </c>
      <c r="R71" s="27">
        <f t="shared" si="19"/>
        <v>0</v>
      </c>
      <c r="S71" s="25">
        <v>0</v>
      </c>
      <c r="T71" s="25">
        <v>0</v>
      </c>
      <c r="U71" s="27">
        <f t="shared" si="20"/>
        <v>0</v>
      </c>
      <c r="V71" s="27">
        <f t="shared" si="21"/>
        <v>0</v>
      </c>
      <c r="W71" s="25">
        <v>0</v>
      </c>
      <c r="X71" s="25">
        <v>0</v>
      </c>
      <c r="Y71" s="27">
        <f t="shared" si="22"/>
        <v>0</v>
      </c>
      <c r="Z71" s="27">
        <f t="shared" si="23"/>
        <v>0</v>
      </c>
      <c r="AA71" s="25">
        <v>0</v>
      </c>
      <c r="AB71" s="25">
        <v>0</v>
      </c>
      <c r="AC71" s="27">
        <f t="shared" si="24"/>
        <v>0</v>
      </c>
      <c r="AD71" s="27">
        <f t="shared" si="25"/>
        <v>0</v>
      </c>
      <c r="AE71" s="25">
        <v>0</v>
      </c>
      <c r="AF71" s="39">
        <v>0</v>
      </c>
      <c r="AG71" s="28">
        <f t="shared" si="26"/>
        <v>0</v>
      </c>
      <c r="AH71" s="29">
        <f t="shared" si="27"/>
        <v>0</v>
      </c>
      <c r="AI71" s="29">
        <f t="shared" si="28"/>
        <v>0</v>
      </c>
      <c r="AJ71" s="39"/>
    </row>
    <row r="72" spans="2:36" ht="18">
      <c r="B72" s="22" t="s">
        <v>121</v>
      </c>
      <c r="F72" s="67" t="s">
        <v>122</v>
      </c>
      <c r="G72" s="25">
        <v>0</v>
      </c>
      <c r="H72" s="39">
        <v>0</v>
      </c>
      <c r="I72" s="25">
        <v>0</v>
      </c>
      <c r="J72" s="25">
        <v>0</v>
      </c>
      <c r="K72" s="25">
        <v>0</v>
      </c>
      <c r="L72" s="25">
        <v>0</v>
      </c>
      <c r="M72" s="27">
        <f t="shared" si="16"/>
        <v>0</v>
      </c>
      <c r="N72" s="27">
        <f t="shared" si="17"/>
        <v>0</v>
      </c>
      <c r="O72" s="25">
        <v>0</v>
      </c>
      <c r="P72" s="25">
        <v>0</v>
      </c>
      <c r="Q72" s="27">
        <f t="shared" si="18"/>
        <v>0</v>
      </c>
      <c r="R72" s="27">
        <f t="shared" si="19"/>
        <v>0</v>
      </c>
      <c r="S72" s="25">
        <v>0</v>
      </c>
      <c r="T72" s="25">
        <v>0</v>
      </c>
      <c r="U72" s="27">
        <f t="shared" si="20"/>
        <v>0</v>
      </c>
      <c r="V72" s="27">
        <f t="shared" si="21"/>
        <v>0</v>
      </c>
      <c r="W72" s="25">
        <v>0</v>
      </c>
      <c r="X72" s="25">
        <v>0</v>
      </c>
      <c r="Y72" s="27">
        <f t="shared" si="22"/>
        <v>0</v>
      </c>
      <c r="Z72" s="27">
        <f t="shared" si="23"/>
        <v>0</v>
      </c>
      <c r="AA72" s="30">
        <v>0</v>
      </c>
      <c r="AB72" s="30">
        <v>0</v>
      </c>
      <c r="AC72" s="27">
        <f t="shared" si="24"/>
        <v>0</v>
      </c>
      <c r="AD72" s="27">
        <f t="shared" si="25"/>
        <v>0</v>
      </c>
      <c r="AE72" s="31">
        <v>0</v>
      </c>
      <c r="AF72" s="40">
        <v>0</v>
      </c>
      <c r="AG72" s="28">
        <f t="shared" si="26"/>
        <v>0</v>
      </c>
      <c r="AH72" s="29">
        <f t="shared" si="27"/>
        <v>0</v>
      </c>
      <c r="AI72" s="29">
        <f t="shared" si="28"/>
        <v>0</v>
      </c>
      <c r="AJ72" s="42"/>
    </row>
    <row r="73" spans="2:36" ht="18">
      <c r="B73" s="22" t="s">
        <v>123</v>
      </c>
      <c r="F73" s="66" t="s">
        <v>124</v>
      </c>
      <c r="G73" s="20">
        <v>0</v>
      </c>
      <c r="H73" s="37">
        <v>0</v>
      </c>
      <c r="I73" s="20">
        <v>0</v>
      </c>
      <c r="J73" s="20">
        <v>0</v>
      </c>
      <c r="K73" s="20">
        <v>0</v>
      </c>
      <c r="L73" s="20">
        <v>0</v>
      </c>
      <c r="M73" s="20">
        <f t="shared" si="16"/>
        <v>0</v>
      </c>
      <c r="N73" s="20">
        <f t="shared" si="17"/>
        <v>0</v>
      </c>
      <c r="O73" s="20">
        <v>0</v>
      </c>
      <c r="P73" s="20">
        <v>0</v>
      </c>
      <c r="Q73" s="20">
        <f t="shared" si="18"/>
        <v>0</v>
      </c>
      <c r="R73" s="20">
        <f t="shared" si="19"/>
        <v>0</v>
      </c>
      <c r="S73" s="20">
        <v>0</v>
      </c>
      <c r="T73" s="20">
        <v>0</v>
      </c>
      <c r="U73" s="20">
        <f t="shared" si="20"/>
        <v>0</v>
      </c>
      <c r="V73" s="20">
        <f t="shared" si="21"/>
        <v>0</v>
      </c>
      <c r="W73" s="20">
        <v>0</v>
      </c>
      <c r="X73" s="20">
        <v>0</v>
      </c>
      <c r="Y73" s="20">
        <f t="shared" si="22"/>
        <v>0</v>
      </c>
      <c r="Z73" s="20">
        <f t="shared" si="23"/>
        <v>0</v>
      </c>
      <c r="AA73" s="20">
        <v>0</v>
      </c>
      <c r="AB73" s="20">
        <v>0</v>
      </c>
      <c r="AC73" s="20">
        <f t="shared" si="24"/>
        <v>0</v>
      </c>
      <c r="AD73" s="20">
        <f t="shared" si="25"/>
        <v>0</v>
      </c>
      <c r="AE73" s="20">
        <v>0</v>
      </c>
      <c r="AF73" s="37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37"/>
    </row>
    <row r="74" spans="2:36" ht="18">
      <c r="B74" s="22" t="s">
        <v>125</v>
      </c>
      <c r="F74" s="67" t="s">
        <v>126</v>
      </c>
      <c r="G74" s="25">
        <v>0</v>
      </c>
      <c r="H74" s="39">
        <v>0</v>
      </c>
      <c r="I74" s="25">
        <v>0</v>
      </c>
      <c r="J74" s="25">
        <v>0</v>
      </c>
      <c r="K74" s="25">
        <v>0</v>
      </c>
      <c r="L74" s="25">
        <v>0</v>
      </c>
      <c r="M74" s="27">
        <f t="shared" si="16"/>
        <v>0</v>
      </c>
      <c r="N74" s="27">
        <f t="shared" si="17"/>
        <v>0</v>
      </c>
      <c r="O74" s="25">
        <v>0</v>
      </c>
      <c r="P74" s="25">
        <v>0</v>
      </c>
      <c r="Q74" s="27">
        <f t="shared" si="18"/>
        <v>0</v>
      </c>
      <c r="R74" s="27">
        <f t="shared" si="19"/>
        <v>0</v>
      </c>
      <c r="S74" s="25">
        <v>0</v>
      </c>
      <c r="T74" s="25">
        <v>0</v>
      </c>
      <c r="U74" s="27">
        <f t="shared" si="20"/>
        <v>0</v>
      </c>
      <c r="V74" s="27">
        <f t="shared" si="21"/>
        <v>0</v>
      </c>
      <c r="W74" s="25">
        <v>0</v>
      </c>
      <c r="X74" s="25">
        <v>0</v>
      </c>
      <c r="Y74" s="27">
        <f t="shared" si="22"/>
        <v>0</v>
      </c>
      <c r="Z74" s="27">
        <f t="shared" si="23"/>
        <v>0</v>
      </c>
      <c r="AA74" s="26">
        <v>0</v>
      </c>
      <c r="AB74" s="26">
        <v>0</v>
      </c>
      <c r="AC74" s="27">
        <f t="shared" si="24"/>
        <v>0</v>
      </c>
      <c r="AD74" s="27">
        <f t="shared" si="25"/>
        <v>0</v>
      </c>
      <c r="AE74" s="25">
        <v>0</v>
      </c>
      <c r="AF74" s="39">
        <v>0</v>
      </c>
      <c r="AG74" s="28">
        <f t="shared" si="26"/>
        <v>0</v>
      </c>
      <c r="AH74" s="29">
        <f t="shared" si="27"/>
        <v>0</v>
      </c>
      <c r="AI74" s="29">
        <f t="shared" si="28"/>
        <v>0</v>
      </c>
      <c r="AJ74" s="39"/>
    </row>
    <row r="75" spans="2:36" ht="18.75" thickBot="1">
      <c r="B75" s="22" t="s">
        <v>127</v>
      </c>
      <c r="F75" s="67" t="s">
        <v>128</v>
      </c>
      <c r="G75" s="25">
        <v>0</v>
      </c>
      <c r="H75" s="39">
        <v>0</v>
      </c>
      <c r="I75" s="25">
        <v>0</v>
      </c>
      <c r="J75" s="25">
        <v>0</v>
      </c>
      <c r="K75" s="25">
        <v>0</v>
      </c>
      <c r="L75" s="25">
        <v>0</v>
      </c>
      <c r="M75" s="27">
        <f t="shared" si="16"/>
        <v>0</v>
      </c>
      <c r="N75" s="27">
        <f t="shared" si="17"/>
        <v>0</v>
      </c>
      <c r="O75" s="25">
        <v>0</v>
      </c>
      <c r="P75" s="25">
        <v>0</v>
      </c>
      <c r="Q75" s="27">
        <f t="shared" si="18"/>
        <v>0</v>
      </c>
      <c r="R75" s="27">
        <f t="shared" si="19"/>
        <v>0</v>
      </c>
      <c r="S75" s="25">
        <v>0</v>
      </c>
      <c r="T75" s="25">
        <v>0</v>
      </c>
      <c r="U75" s="27">
        <f t="shared" si="20"/>
        <v>0</v>
      </c>
      <c r="V75" s="27">
        <f t="shared" si="21"/>
        <v>0</v>
      </c>
      <c r="W75" s="25">
        <v>0</v>
      </c>
      <c r="X75" s="25">
        <v>0</v>
      </c>
      <c r="Y75" s="27">
        <f t="shared" si="22"/>
        <v>0</v>
      </c>
      <c r="Z75" s="27">
        <f t="shared" si="23"/>
        <v>0</v>
      </c>
      <c r="AA75" s="26">
        <v>0</v>
      </c>
      <c r="AB75" s="26">
        <v>0</v>
      </c>
      <c r="AC75" s="27">
        <f t="shared" si="24"/>
        <v>0</v>
      </c>
      <c r="AD75" s="27">
        <f t="shared" si="25"/>
        <v>0</v>
      </c>
      <c r="AE75" s="25">
        <v>0</v>
      </c>
      <c r="AF75" s="39">
        <v>0</v>
      </c>
      <c r="AG75" s="28">
        <f t="shared" si="26"/>
        <v>0</v>
      </c>
      <c r="AH75" s="29">
        <f t="shared" si="27"/>
        <v>0</v>
      </c>
      <c r="AI75" s="29">
        <f t="shared" si="28"/>
        <v>0</v>
      </c>
      <c r="AJ75" s="39"/>
    </row>
    <row r="76" spans="2:36" ht="18.75" thickBot="1">
      <c r="B76" s="22" t="s">
        <v>129</v>
      </c>
      <c r="F76" s="68" t="s">
        <v>130</v>
      </c>
      <c r="G76" s="45">
        <v>0</v>
      </c>
      <c r="H76" s="46">
        <v>0</v>
      </c>
      <c r="I76" s="45">
        <v>0</v>
      </c>
      <c r="J76" s="45">
        <v>0</v>
      </c>
      <c r="K76" s="45">
        <v>0</v>
      </c>
      <c r="L76" s="45">
        <v>0</v>
      </c>
      <c r="M76" s="45">
        <f t="shared" si="16"/>
        <v>0</v>
      </c>
      <c r="N76" s="45">
        <f t="shared" si="17"/>
        <v>0</v>
      </c>
      <c r="O76" s="45">
        <v>0</v>
      </c>
      <c r="P76" s="45">
        <v>0</v>
      </c>
      <c r="Q76" s="45">
        <f t="shared" si="18"/>
        <v>0</v>
      </c>
      <c r="R76" s="45">
        <f t="shared" si="19"/>
        <v>0</v>
      </c>
      <c r="S76" s="45">
        <v>0</v>
      </c>
      <c r="T76" s="45">
        <v>0</v>
      </c>
      <c r="U76" s="45">
        <f t="shared" si="20"/>
        <v>0</v>
      </c>
      <c r="V76" s="45">
        <f t="shared" si="21"/>
        <v>0</v>
      </c>
      <c r="W76" s="45">
        <v>0</v>
      </c>
      <c r="X76" s="45">
        <v>0</v>
      </c>
      <c r="Y76" s="45">
        <f t="shared" si="22"/>
        <v>0</v>
      </c>
      <c r="Z76" s="45">
        <f t="shared" si="23"/>
        <v>0</v>
      </c>
      <c r="AA76" s="45">
        <v>0</v>
      </c>
      <c r="AB76" s="45">
        <v>0</v>
      </c>
      <c r="AC76" s="45">
        <f t="shared" si="24"/>
        <v>0</v>
      </c>
      <c r="AD76" s="45">
        <f t="shared" si="25"/>
        <v>0</v>
      </c>
      <c r="AE76" s="45">
        <v>0</v>
      </c>
      <c r="AF76" s="46">
        <v>0</v>
      </c>
      <c r="AG76" s="47">
        <f t="shared" si="26"/>
        <v>0</v>
      </c>
      <c r="AH76" s="48">
        <f t="shared" si="27"/>
        <v>0</v>
      </c>
      <c r="AI76" s="48">
        <f t="shared" si="28"/>
        <v>0</v>
      </c>
      <c r="AJ76" s="46"/>
    </row>
    <row r="77" spans="2:35" ht="13.5">
      <c r="B77" s="22" t="s">
        <v>1</v>
      </c>
      <c r="Q77" s="43" t="s">
        <v>1</v>
      </c>
      <c r="R77" s="43" t="s">
        <v>1</v>
      </c>
      <c r="U77" s="43" t="s">
        <v>1</v>
      </c>
      <c r="Y77" s="43" t="s">
        <v>1</v>
      </c>
      <c r="Z77" s="43" t="s">
        <v>1</v>
      </c>
      <c r="AG77" s="44" t="s">
        <v>1</v>
      </c>
      <c r="AH77" s="44" t="s">
        <v>1</v>
      </c>
      <c r="AI77" s="44" t="s">
        <v>1</v>
      </c>
    </row>
    <row r="78" ht="13.5">
      <c r="B78" s="22" t="s">
        <v>1</v>
      </c>
    </row>
    <row r="79" ht="13.5">
      <c r="B79" s="22" t="s">
        <v>1</v>
      </c>
    </row>
    <row r="80" ht="13.5">
      <c r="B80" s="22" t="s">
        <v>1</v>
      </c>
    </row>
    <row r="81" ht="13.5">
      <c r="B81" s="22" t="s">
        <v>1</v>
      </c>
    </row>
    <row r="82" ht="13.5">
      <c r="B82" s="22" t="s">
        <v>1</v>
      </c>
    </row>
    <row r="83" ht="13.5">
      <c r="B83" s="22" t="s">
        <v>1</v>
      </c>
    </row>
  </sheetData>
  <sheetProtection/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mali durum ve beklentiler</cp:keywords>
  <dc:description/>
  <cp:lastModifiedBy>bayram.guler</cp:lastModifiedBy>
  <cp:lastPrinted>2013-07-12T12:53:13Z</cp:lastPrinted>
  <dcterms:modified xsi:type="dcterms:W3CDTF">2013-07-12T12:54:07Z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DKFT66RQZEX3-1797567310-305</vt:lpwstr>
  </property>
  <property fmtid="{D5CDD505-2E9C-101B-9397-08002B2CF9AE}" pid="4" name="_dlc_DocIdItemGu">
    <vt:lpwstr>59871dad-8cc2-42a9-b94c-2e718bcc1119</vt:lpwstr>
  </property>
  <property fmtid="{D5CDD505-2E9C-101B-9397-08002B2CF9AE}" pid="5" name="_dlc_DocIdU">
    <vt:lpwstr>http://stratejigelistirme.diyanet.gov.tr/_layouts/15/DocIdRedir.aspx?ID=DKFT66RQZEX3-1797567310-305, DKFT66RQZEX3-1797567310-305</vt:lpwstr>
  </property>
  <property fmtid="{D5CDD505-2E9C-101B-9397-08002B2CF9AE}" pid="6" name="display_urn:schemas-microsoft-com:office:office#Edit">
    <vt:lpwstr>Hüseyin YEŞİLYURT</vt:lpwstr>
  </property>
  <property fmtid="{D5CDD505-2E9C-101B-9397-08002B2CF9AE}" pid="7" name="xd_Signatu">
    <vt:lpwstr/>
  </property>
  <property fmtid="{D5CDD505-2E9C-101B-9397-08002B2CF9AE}" pid="8" name="Ord">
    <vt:lpwstr>2100.00000000000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_dlc_DocIdPersist">
    <vt:lpwstr>1</vt:lpwstr>
  </property>
  <property fmtid="{D5CDD505-2E9C-101B-9397-08002B2CF9AE}" pid="12" name="display_urn:schemas-microsoft-com:office:office#Auth">
    <vt:lpwstr>Hüseyin YEŞİLYURT</vt:lpwstr>
  </property>
  <property fmtid="{D5CDD505-2E9C-101B-9397-08002B2CF9AE}" pid="13" name="ContentType">
    <vt:lpwstr>0x010100C65B950B8C2ECE48AA2666C83E49A88B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TaxKeywordTaxHTFie">
    <vt:lpwstr>mali durum ve beklentiler|c80bfd8d-1a2c-4e19-82f2-4ee1389d0231</vt:lpwstr>
  </property>
  <property fmtid="{D5CDD505-2E9C-101B-9397-08002B2CF9AE}" pid="17" name="TaxKeywo">
    <vt:lpwstr>40;#mali durum ve beklentiler|c80bfd8d-1a2c-4e19-82f2-4ee1389d0231</vt:lpwstr>
  </property>
  <property fmtid="{D5CDD505-2E9C-101B-9397-08002B2CF9AE}" pid="18" name="TaxCatchA">
    <vt:lpwstr>40;#mali durum ve beklentiler|c80bfd8d-1a2c-4e19-82f2-4ee1389d0231</vt:lpwstr>
  </property>
</Properties>
</file>